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5475" activeTab="0"/>
  </bookViews>
  <sheets>
    <sheet name="Szoc telj végleges (2)" sheetId="1" r:id="rId1"/>
    <sheet name="Szoc terv, létszámok" sheetId="2" r:id="rId2"/>
  </sheets>
  <definedNames>
    <definedName name="_xlnm.Print_Titles" localSheetId="0">'Szoc telj végleges (2)'!$1:$2</definedName>
    <definedName name="_xlnm.Print_Titles" localSheetId="1">'Szoc terv, létszámok'!$1:$2</definedName>
    <definedName name="_xlnm.Print_Area" localSheetId="0">'Szoc telj végleges (2)'!$A$1:$F$59</definedName>
    <definedName name="_xlnm.Print_Area" localSheetId="1">'Szoc terv, létszámok'!$A$1:$R$39</definedName>
  </definedNames>
  <calcPr fullCalcOnLoad="1"/>
</workbook>
</file>

<file path=xl/sharedStrings.xml><?xml version="1.0" encoding="utf-8"?>
<sst xmlns="http://schemas.openxmlformats.org/spreadsheetml/2006/main" count="140" uniqueCount="74">
  <si>
    <t>Támogatási forma</t>
  </si>
  <si>
    <t>Gyermekszületési támogatás</t>
  </si>
  <si>
    <t>Nem közoktatási intézményben szociális étkeztetés</t>
  </si>
  <si>
    <t>Lakáshoz jutás feladatai</t>
  </si>
  <si>
    <t>Rendszeres szociális segély</t>
  </si>
  <si>
    <t>Rendszeres gyermekvédelmi kedvezmény</t>
  </si>
  <si>
    <t>Átmeneti segély</t>
  </si>
  <si>
    <t>Gyógyszertámogatások</t>
  </si>
  <si>
    <t>Temetési segély</t>
  </si>
  <si>
    <t>Méltányossági közgyógyellátási igazolványok</t>
  </si>
  <si>
    <t>Lakásfenntartási támogatás</t>
  </si>
  <si>
    <t>Felsőoktatásban tanulók támogatása</t>
  </si>
  <si>
    <t>Családi ápolási díj NORMATÍV</t>
  </si>
  <si>
    <t>Családi ápolási díj HELYI MEGÁLL.</t>
  </si>
  <si>
    <t>Gyermek-és ifjúságvédelem ingyenes tankönyv</t>
  </si>
  <si>
    <t>Közcélú foglalkoztatás</t>
  </si>
  <si>
    <t>KIADÁS ÖSSZESEN</t>
  </si>
  <si>
    <t>Tehetséggondozási alap</t>
  </si>
  <si>
    <t>Gyermekek napközbeni ellátása keretében nyújtott étkeztetés tér. Díjának szoc. Alapon történő egyedi mérséklése, illetve elengedése HELYI ÓVODA</t>
  </si>
  <si>
    <t>Gyermekek napközbeni ellátása keretében nyújtott étkeztetés tér. Díjának szoc. Alapon történő egyedi mérséklése, illetve elengedése  HELYI  ISKOLA</t>
  </si>
  <si>
    <t>BEVÉTELEK ÖSSZ. (A+B+C)</t>
  </si>
  <si>
    <t xml:space="preserve">A) GYERMEKSZÜLETÉSI TÁMOGATÁS </t>
  </si>
  <si>
    <t>B) TEHETSÉGGONDOZÁSI ALAP</t>
  </si>
  <si>
    <t>Pénzbeli szociális juttatások</t>
  </si>
  <si>
    <t>Szociális és gyermekjóléti alapszolgáltatás feladatai (házi szoc.)</t>
  </si>
  <si>
    <t>Gyermek és ifj.védelem (ingyenes étkezés)</t>
  </si>
  <si>
    <t>ebből Gyermek és ifj.védelem (ingyenes étkezés) ÓVODA</t>
  </si>
  <si>
    <t>ebből Gyermek és ifj.védelem (ingyenes étkezés) ISKOLA</t>
  </si>
  <si>
    <t>Gyermek és ifj.védelem (ingyenes tankönyv)</t>
  </si>
  <si>
    <t>Gyermek-és ifjúságvédelem gyermekétkeztetés ALANYI ÓVODA</t>
  </si>
  <si>
    <t>Gyermek-és ifjúságvédelem gyermekétkeztetés ALANYI ISKOLA</t>
  </si>
  <si>
    <t>Intézményfenntartó társulás</t>
  </si>
  <si>
    <t>Egyéb szociális feladatokra (tartalék-70 éven felüliek karácsonya stb)</t>
  </si>
  <si>
    <t>D) SZOCIÁLIS JELLEGŰ ÁLLAMI NORMATÍVÁK ÖSSZESEN, ebből:</t>
  </si>
  <si>
    <t>Ssz</t>
  </si>
  <si>
    <t>19344 fők Műk. Célú kölcsön</t>
  </si>
  <si>
    <t>Köztemetés</t>
  </si>
  <si>
    <t>Nyári gyermekétkezés</t>
  </si>
  <si>
    <t>Mozgáskorlátozottak tám.</t>
  </si>
  <si>
    <t>Rendkívüli gyermekvédelmi támogatás és beisk.</t>
  </si>
  <si>
    <t>BEVÉTEL-KIADÁS EGYENLEGE</t>
  </si>
  <si>
    <t>2010 EI</t>
  </si>
  <si>
    <t>Nyári Gyermekétkezés*</t>
  </si>
  <si>
    <t>Rendszeres szociális segély*</t>
  </si>
  <si>
    <t>Rendelkezésre állási támogatás*</t>
  </si>
  <si>
    <t>Ápolási díj*</t>
  </si>
  <si>
    <t>*Év közben, a kifizetések alapján igényelhető</t>
  </si>
  <si>
    <t>Közcélú foglalkoztatás**</t>
  </si>
  <si>
    <t>Létszám</t>
  </si>
  <si>
    <t>Díj</t>
  </si>
  <si>
    <t>Járulék</t>
  </si>
  <si>
    <t>Időszak</t>
  </si>
  <si>
    <t>%/100</t>
  </si>
  <si>
    <t>Ft</t>
  </si>
  <si>
    <t>DÍJ Önk</t>
  </si>
  <si>
    <t>DÍJ Állam</t>
  </si>
  <si>
    <t>JÁRU Önk</t>
  </si>
  <si>
    <t>JÁRU Állam</t>
  </si>
  <si>
    <t>Családi ápolási díj nyugdíjjárulék 24%</t>
  </si>
  <si>
    <t>DÍJ Össz</t>
  </si>
  <si>
    <t>JÁRU Össz</t>
  </si>
  <si>
    <t>Mindösszesen</t>
  </si>
  <si>
    <t>Közcélú foglalkoztatás nyugdíjjárulék 13,5 %</t>
  </si>
  <si>
    <t>KÖZHASZNÚ FOGLALKOZTATÁS ESETÉBEN EREDETI ELŐIRÁNYZATBAN CSAK AZ ÖNRÉSZT TERVEZZÜK, AZ ÁLLAMILAG FINANSZÍROZOTT RÉSZT A BEVÉTEL BEÉRKEZÉSÉVEL.</t>
  </si>
  <si>
    <t>Közhasznú foglalkoztatás</t>
  </si>
  <si>
    <t>Közhasznú foglalkoztatás nyugdíjjár. 13,5 %</t>
  </si>
  <si>
    <t>Rendelk. állási támogatás/Bérpótló juttatás</t>
  </si>
  <si>
    <t>Szociális jellegű kiadások 2011</t>
  </si>
  <si>
    <t>2011 EI</t>
  </si>
  <si>
    <t>Szociális jellegű kiadások 2011 évi becslése</t>
  </si>
  <si>
    <t>C) ÖNKORMÁNYZATI KIEGÉSZÍTÉS</t>
  </si>
  <si>
    <t>Családi ápolási díj NORMATÍV nyugdíjjárulék</t>
  </si>
  <si>
    <t>Családi ápolási díj HELYI MEGÁLL.nyugdíjjárulék</t>
  </si>
  <si>
    <t>Ebből Tám, Társ,-szoc.pol és egy. jutt., tám., Ellát. pb.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</si>
</sst>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_-* #,##0.000\ _F_t_-;\-* #,##0.000\ _F_t_-;_-* &quot;-&quot;??\ _F_t_-;_-@_-"/>
    <numFmt numFmtId="166" formatCode="#,##0.00\ _F_t"/>
    <numFmt numFmtId="167" formatCode="0.0"/>
    <numFmt numFmtId="168" formatCode="_-* #,##0\ _F_t_-;\-* #,##0\ _F_t_-;_-* &quot;-&quot;??\ _F_t_-;_-@_-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" fontId="4" fillId="0" borderId="0" xfId="0" applyNumberFormat="1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2" borderId="1" xfId="0" applyFill="1" applyBorder="1" applyAlignment="1">
      <alignment vertical="top" wrapText="1"/>
    </xf>
    <xf numFmtId="3" fontId="0" fillId="2" borderId="1" xfId="0" applyNumberForma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" fontId="0" fillId="0" borderId="0" xfId="0" applyNumberFormat="1" applyAlignment="1">
      <alignment vertical="top"/>
    </xf>
    <xf numFmtId="4" fontId="4" fillId="0" borderId="0" xfId="0" applyNumberFormat="1" applyFont="1" applyAlignment="1">
      <alignment vertical="top"/>
    </xf>
    <xf numFmtId="3" fontId="0" fillId="2" borderId="3" xfId="0" applyNumberFormat="1" applyFill="1" applyBorder="1" applyAlignment="1">
      <alignment vertical="top" wrapText="1"/>
    </xf>
    <xf numFmtId="3" fontId="4" fillId="2" borderId="3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top" wrapText="1"/>
    </xf>
    <xf numFmtId="3" fontId="0" fillId="3" borderId="1" xfId="0" applyNumberFormat="1" applyFill="1" applyBorder="1" applyAlignment="1" applyProtection="1">
      <alignment vertical="top"/>
      <protection locked="0"/>
    </xf>
    <xf numFmtId="3" fontId="4" fillId="3" borderId="1" xfId="0" applyNumberFormat="1" applyFont="1" applyFill="1" applyBorder="1" applyAlignment="1" applyProtection="1">
      <alignment vertical="top"/>
      <protection locked="0"/>
    </xf>
    <xf numFmtId="3" fontId="0" fillId="0" borderId="0" xfId="0" applyNumberFormat="1" applyAlignment="1" applyProtection="1">
      <alignment vertical="top" wrapText="1"/>
      <protection/>
    </xf>
    <xf numFmtId="3" fontId="0" fillId="3" borderId="1" xfId="0" applyNumberFormat="1" applyFill="1" applyBorder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4" fontId="0" fillId="0" borderId="0" xfId="0" applyNumberFormat="1" applyAlignment="1" applyProtection="1">
      <alignment vertical="top"/>
      <protection/>
    </xf>
    <xf numFmtId="173" fontId="0" fillId="0" borderId="0" xfId="0" applyNumberFormat="1" applyAlignment="1">
      <alignment vertical="top"/>
    </xf>
    <xf numFmtId="3" fontId="5" fillId="0" borderId="0" xfId="0" applyNumberFormat="1" applyFont="1" applyAlignment="1">
      <alignment horizontal="left" vertical="top"/>
    </xf>
    <xf numFmtId="4" fontId="0" fillId="0" borderId="0" xfId="0" applyNumberFormat="1" applyFill="1" applyAlignment="1">
      <alignment horizontal="right" vertical="top"/>
    </xf>
    <xf numFmtId="4" fontId="4" fillId="0" borderId="0" xfId="0" applyNumberFormat="1" applyFont="1" applyFill="1" applyAlignment="1">
      <alignment horizontal="center" vertical="top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174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6" fillId="0" borderId="0" xfId="0" applyNumberFormat="1" applyFont="1" applyAlignment="1">
      <alignment vertical="top" wrapText="1"/>
    </xf>
    <xf numFmtId="3" fontId="4" fillId="0" borderId="0" xfId="0" applyNumberFormat="1" applyFont="1" applyFill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.00390625" style="7" customWidth="1"/>
    <col min="2" max="2" width="63.625" style="4" customWidth="1"/>
    <col min="3" max="3" width="11.75390625" style="4" customWidth="1"/>
    <col min="4" max="4" width="10.875" style="5" customWidth="1"/>
    <col min="5" max="5" width="11.375" style="52" customWidth="1"/>
    <col min="6" max="6" width="10.625" style="46" customWidth="1"/>
    <col min="7" max="7" width="9.125" style="50" customWidth="1"/>
    <col min="8" max="8" width="26.125" style="50" customWidth="1"/>
    <col min="9" max="9" width="16.375" style="7" customWidth="1"/>
    <col min="10" max="10" width="10.00390625" style="7" customWidth="1"/>
    <col min="11" max="16384" width="9.125" style="7" customWidth="1"/>
  </cols>
  <sheetData>
    <row r="1" spans="2:10" ht="12.75">
      <c r="B1" s="3" t="s">
        <v>67</v>
      </c>
      <c r="C1" s="3"/>
      <c r="D1" s="12"/>
      <c r="E1" s="46"/>
      <c r="G1" s="49"/>
      <c r="H1" s="49"/>
      <c r="I1" s="9"/>
      <c r="J1" s="6"/>
    </row>
    <row r="2" spans="1:10" s="3" customFormat="1" ht="12.75">
      <c r="A2" s="3" t="s">
        <v>34</v>
      </c>
      <c r="B2" s="1" t="s">
        <v>0</v>
      </c>
      <c r="C2" s="1" t="s">
        <v>41</v>
      </c>
      <c r="D2" s="11" t="s">
        <v>68</v>
      </c>
      <c r="E2" s="47"/>
      <c r="F2" s="47"/>
      <c r="G2" s="54"/>
      <c r="H2" s="54"/>
      <c r="I2" s="8"/>
      <c r="J2" s="10"/>
    </row>
    <row r="3" spans="1:10" ht="12.75">
      <c r="A3" s="7">
        <v>1</v>
      </c>
      <c r="B3" s="4" t="s">
        <v>2</v>
      </c>
      <c r="C3" s="13">
        <v>528</v>
      </c>
      <c r="D3" s="13">
        <v>528</v>
      </c>
      <c r="E3" s="48"/>
      <c r="F3" s="48"/>
      <c r="G3" s="49"/>
      <c r="H3" s="49"/>
      <c r="I3" s="9"/>
      <c r="J3" s="6"/>
    </row>
    <row r="4" spans="1:10" ht="12.75">
      <c r="A4" s="7">
        <v>2</v>
      </c>
      <c r="B4" s="4" t="s">
        <v>12</v>
      </c>
      <c r="C4" s="13">
        <v>1000</v>
      </c>
      <c r="D4" s="13">
        <v>1035</v>
      </c>
      <c r="E4" s="48"/>
      <c r="F4" s="48"/>
      <c r="G4" s="49"/>
      <c r="H4" s="49"/>
      <c r="I4" s="9"/>
      <c r="J4" s="6"/>
    </row>
    <row r="5" spans="1:10" ht="12.75">
      <c r="A5" s="7">
        <v>3</v>
      </c>
      <c r="B5" s="4" t="s">
        <v>71</v>
      </c>
      <c r="C5" s="13">
        <v>0</v>
      </c>
      <c r="D5" s="13">
        <v>249</v>
      </c>
      <c r="E5" s="48"/>
      <c r="F5" s="48"/>
      <c r="G5" s="49"/>
      <c r="H5" s="49"/>
      <c r="I5" s="9"/>
      <c r="J5" s="6"/>
    </row>
    <row r="6" spans="1:10" ht="12.75">
      <c r="A6" s="7">
        <v>4</v>
      </c>
      <c r="B6" s="4" t="s">
        <v>13</v>
      </c>
      <c r="C6" s="13">
        <v>1642</v>
      </c>
      <c r="D6" s="13">
        <v>2266</v>
      </c>
      <c r="E6" s="48"/>
      <c r="F6" s="48"/>
      <c r="G6" s="49"/>
      <c r="H6" s="49"/>
      <c r="I6" s="9"/>
      <c r="J6" s="6"/>
    </row>
    <row r="7" spans="1:10" ht="12.75">
      <c r="A7" s="7">
        <v>5</v>
      </c>
      <c r="B7" s="4" t="s">
        <v>72</v>
      </c>
      <c r="C7" s="13">
        <v>634</v>
      </c>
      <c r="D7" s="13">
        <v>543</v>
      </c>
      <c r="E7" s="48"/>
      <c r="F7" s="48"/>
      <c r="G7" s="49"/>
      <c r="H7" s="49"/>
      <c r="I7" s="9"/>
      <c r="J7" s="6"/>
    </row>
    <row r="8" spans="1:10" ht="12.75">
      <c r="A8" s="19">
        <v>6</v>
      </c>
      <c r="B8" s="25" t="s">
        <v>31</v>
      </c>
      <c r="C8" s="26">
        <v>3319</v>
      </c>
      <c r="D8" s="26">
        <v>3963</v>
      </c>
      <c r="E8" s="23"/>
      <c r="F8" s="23"/>
      <c r="G8" s="49"/>
      <c r="H8" s="49"/>
      <c r="I8" s="9"/>
      <c r="J8" s="6"/>
    </row>
    <row r="9" spans="1:10" ht="38.25">
      <c r="A9" s="19">
        <v>7</v>
      </c>
      <c r="B9" s="25" t="s">
        <v>18</v>
      </c>
      <c r="C9" s="26">
        <v>5556</v>
      </c>
      <c r="D9" s="26">
        <v>6006</v>
      </c>
      <c r="E9" s="23"/>
      <c r="F9" s="23"/>
      <c r="G9" s="49"/>
      <c r="H9" s="21"/>
      <c r="I9" s="9"/>
      <c r="J9" s="6"/>
    </row>
    <row r="10" spans="1:10" ht="38.25">
      <c r="A10" s="19">
        <v>8</v>
      </c>
      <c r="B10" s="25" t="s">
        <v>19</v>
      </c>
      <c r="C10" s="26">
        <v>5546</v>
      </c>
      <c r="D10" s="26">
        <v>5334</v>
      </c>
      <c r="E10" s="23"/>
      <c r="F10" s="23"/>
      <c r="G10" s="49"/>
      <c r="H10" s="21"/>
      <c r="I10" s="9"/>
      <c r="J10" s="6"/>
    </row>
    <row r="11" spans="1:10" ht="12.75">
      <c r="A11" s="19">
        <v>9</v>
      </c>
      <c r="B11" s="25" t="s">
        <v>29</v>
      </c>
      <c r="C11" s="26">
        <v>2495</v>
      </c>
      <c r="D11" s="26">
        <v>2988</v>
      </c>
      <c r="E11" s="23"/>
      <c r="F11" s="23"/>
      <c r="G11" s="49"/>
      <c r="H11" s="21"/>
      <c r="I11" s="9"/>
      <c r="J11" s="6"/>
    </row>
    <row r="12" spans="1:10" ht="12.75">
      <c r="A12" s="19">
        <v>10</v>
      </c>
      <c r="B12" s="25" t="s">
        <v>30</v>
      </c>
      <c r="C12" s="26">
        <v>3139</v>
      </c>
      <c r="D12" s="26">
        <v>3077</v>
      </c>
      <c r="E12" s="23"/>
      <c r="F12" s="23"/>
      <c r="G12" s="49"/>
      <c r="H12" s="21"/>
      <c r="I12" s="9"/>
      <c r="J12" s="6"/>
    </row>
    <row r="13" spans="1:10" ht="12.75">
      <c r="A13" s="19">
        <v>11</v>
      </c>
      <c r="B13" s="25" t="s">
        <v>14</v>
      </c>
      <c r="C13" s="26">
        <v>1500</v>
      </c>
      <c r="D13" s="26">
        <v>1692</v>
      </c>
      <c r="E13" s="23"/>
      <c r="F13" s="23"/>
      <c r="G13" s="49"/>
      <c r="H13" s="21"/>
      <c r="I13" s="9"/>
      <c r="J13" s="6"/>
    </row>
    <row r="14" spans="1:10" ht="12.75">
      <c r="A14" s="7">
        <v>12</v>
      </c>
      <c r="B14" s="4" t="s">
        <v>5</v>
      </c>
      <c r="C14" s="13">
        <v>0</v>
      </c>
      <c r="D14" s="13">
        <v>0</v>
      </c>
      <c r="E14" s="48"/>
      <c r="F14" s="48"/>
      <c r="G14" s="49"/>
      <c r="H14" s="49"/>
      <c r="I14" s="9"/>
      <c r="J14" s="6"/>
    </row>
    <row r="15" spans="1:10" ht="12.75">
      <c r="A15" s="19">
        <v>13</v>
      </c>
      <c r="B15" s="25" t="s">
        <v>15</v>
      </c>
      <c r="C15" s="26">
        <v>5292</v>
      </c>
      <c r="D15" s="26">
        <v>20</v>
      </c>
      <c r="E15" s="23"/>
      <c r="F15" s="23"/>
      <c r="G15" s="49"/>
      <c r="H15" s="49"/>
      <c r="I15" s="9"/>
      <c r="J15" s="6"/>
    </row>
    <row r="16" spans="1:10" ht="12.75">
      <c r="A16" s="19">
        <v>14</v>
      </c>
      <c r="B16" s="25" t="s">
        <v>62</v>
      </c>
      <c r="C16" s="26">
        <v>714</v>
      </c>
      <c r="D16" s="26">
        <v>3</v>
      </c>
      <c r="E16" s="23"/>
      <c r="F16" s="23"/>
      <c r="G16" s="49"/>
      <c r="H16" s="49"/>
      <c r="I16" s="9"/>
      <c r="J16" s="6"/>
    </row>
    <row r="17" spans="1:10" ht="12.75">
      <c r="A17" s="19">
        <v>15</v>
      </c>
      <c r="B17" s="25" t="s">
        <v>64</v>
      </c>
      <c r="C17" s="26">
        <v>0</v>
      </c>
      <c r="D17" s="26">
        <v>1073</v>
      </c>
      <c r="E17" s="23"/>
      <c r="F17" s="23"/>
      <c r="G17" s="49"/>
      <c r="H17" s="49"/>
      <c r="I17" s="9"/>
      <c r="J17" s="6"/>
    </row>
    <row r="18" spans="1:10" ht="12.75">
      <c r="A18" s="19">
        <v>16</v>
      </c>
      <c r="B18" s="25" t="s">
        <v>65</v>
      </c>
      <c r="C18" s="26">
        <v>0</v>
      </c>
      <c r="D18" s="26">
        <v>145</v>
      </c>
      <c r="E18" s="23"/>
      <c r="F18" s="23"/>
      <c r="G18" s="49"/>
      <c r="H18" s="49"/>
      <c r="I18" s="9"/>
      <c r="J18" s="6"/>
    </row>
    <row r="19" spans="1:10" ht="12.75">
      <c r="A19" s="7">
        <v>17</v>
      </c>
      <c r="B19" s="4" t="s">
        <v>4</v>
      </c>
      <c r="C19" s="13">
        <v>92</v>
      </c>
      <c r="D19" s="13">
        <v>92</v>
      </c>
      <c r="E19" s="48"/>
      <c r="F19" s="48"/>
      <c r="G19" s="49"/>
      <c r="H19" s="49"/>
      <c r="I19" s="9"/>
      <c r="J19" s="6"/>
    </row>
    <row r="20" spans="1:10" ht="12.75">
      <c r="A20" s="7">
        <v>18</v>
      </c>
      <c r="B20" s="4" t="s">
        <v>66</v>
      </c>
      <c r="C20" s="13">
        <v>342</v>
      </c>
      <c r="D20" s="13">
        <v>1368</v>
      </c>
      <c r="E20" s="48"/>
      <c r="F20" s="48"/>
      <c r="G20" s="49"/>
      <c r="H20" s="49"/>
      <c r="I20" s="9"/>
      <c r="J20" s="6"/>
    </row>
    <row r="21" spans="1:10" ht="12.75">
      <c r="A21" s="7">
        <v>19</v>
      </c>
      <c r="B21" s="4" t="s">
        <v>35</v>
      </c>
      <c r="C21" s="13">
        <v>0</v>
      </c>
      <c r="D21" s="13">
        <v>0</v>
      </c>
      <c r="E21" s="48"/>
      <c r="F21" s="48"/>
      <c r="G21" s="49"/>
      <c r="H21" s="49"/>
      <c r="I21" s="9"/>
      <c r="J21" s="6"/>
    </row>
    <row r="22" spans="1:10" ht="12.75">
      <c r="A22" s="21">
        <v>20</v>
      </c>
      <c r="B22" s="22" t="s">
        <v>32</v>
      </c>
      <c r="C22" s="23">
        <v>777</v>
      </c>
      <c r="D22" s="23">
        <v>3000</v>
      </c>
      <c r="E22" s="23"/>
      <c r="F22" s="23"/>
      <c r="G22" s="49"/>
      <c r="H22" s="49"/>
      <c r="I22" s="9"/>
      <c r="J22" s="6"/>
    </row>
    <row r="23" spans="1:10" ht="12.75">
      <c r="A23" s="7">
        <v>21</v>
      </c>
      <c r="B23" s="4" t="s">
        <v>9</v>
      </c>
      <c r="C23" s="13">
        <v>204</v>
      </c>
      <c r="D23" s="13">
        <v>204</v>
      </c>
      <c r="E23" s="48"/>
      <c r="F23" s="48"/>
      <c r="G23" s="49"/>
      <c r="H23" s="49"/>
      <c r="I23" s="9"/>
      <c r="J23" s="6"/>
    </row>
    <row r="24" spans="1:10" ht="12.75">
      <c r="A24" s="7">
        <v>22</v>
      </c>
      <c r="B24" s="4" t="s">
        <v>10</v>
      </c>
      <c r="C24" s="13">
        <v>20</v>
      </c>
      <c r="D24" s="13">
        <v>20</v>
      </c>
      <c r="E24" s="48"/>
      <c r="F24" s="48"/>
      <c r="G24" s="49"/>
      <c r="H24" s="49"/>
      <c r="I24" s="9"/>
      <c r="J24" s="6"/>
    </row>
    <row r="25" spans="1:10" ht="12.75">
      <c r="A25" s="7">
        <v>23</v>
      </c>
      <c r="B25" s="4" t="s">
        <v>6</v>
      </c>
      <c r="C25" s="13">
        <v>1500</v>
      </c>
      <c r="D25" s="13">
        <v>2000</v>
      </c>
      <c r="E25" s="48"/>
      <c r="F25" s="48"/>
      <c r="G25" s="49"/>
      <c r="H25" s="49"/>
      <c r="I25" s="9"/>
      <c r="J25" s="6"/>
    </row>
    <row r="26" spans="1:10" ht="12.75">
      <c r="A26" s="7">
        <v>24</v>
      </c>
      <c r="B26" s="4" t="s">
        <v>7</v>
      </c>
      <c r="C26" s="13">
        <v>0</v>
      </c>
      <c r="D26" s="13">
        <v>0</v>
      </c>
      <c r="E26" s="48"/>
      <c r="F26" s="48"/>
      <c r="G26" s="49"/>
      <c r="H26" s="49"/>
      <c r="I26" s="9"/>
      <c r="J26" s="6"/>
    </row>
    <row r="27" spans="1:10" ht="12.75">
      <c r="A27" s="7">
        <v>25</v>
      </c>
      <c r="B27" s="4" t="s">
        <v>8</v>
      </c>
      <c r="C27" s="13">
        <v>90</v>
      </c>
      <c r="D27" s="13">
        <v>90</v>
      </c>
      <c r="E27" s="48"/>
      <c r="F27" s="48"/>
      <c r="G27" s="49"/>
      <c r="H27" s="49"/>
      <c r="I27" s="9"/>
      <c r="J27" s="6"/>
    </row>
    <row r="28" spans="1:10" ht="12.75">
      <c r="A28" s="19">
        <v>26</v>
      </c>
      <c r="B28" s="25" t="s">
        <v>1</v>
      </c>
      <c r="C28" s="26">
        <v>1000</v>
      </c>
      <c r="D28" s="26">
        <v>1000</v>
      </c>
      <c r="E28" s="23"/>
      <c r="F28" s="23"/>
      <c r="G28" s="49"/>
      <c r="H28" s="49"/>
      <c r="I28" s="9"/>
      <c r="J28" s="6"/>
    </row>
    <row r="29" spans="1:10" ht="12.75">
      <c r="A29" s="7">
        <v>27</v>
      </c>
      <c r="B29" s="4" t="s">
        <v>11</v>
      </c>
      <c r="C29" s="13">
        <v>240</v>
      </c>
      <c r="D29" s="13">
        <v>240</v>
      </c>
      <c r="E29" s="48"/>
      <c r="F29" s="48"/>
      <c r="G29" s="49"/>
      <c r="H29" s="49"/>
      <c r="I29" s="9"/>
      <c r="J29" s="6"/>
    </row>
    <row r="30" spans="1:10" ht="12.75">
      <c r="A30" s="19">
        <v>28</v>
      </c>
      <c r="B30" s="25" t="s">
        <v>17</v>
      </c>
      <c r="C30" s="26">
        <v>100</v>
      </c>
      <c r="D30" s="26">
        <v>200</v>
      </c>
      <c r="E30" s="23"/>
      <c r="F30" s="23"/>
      <c r="G30" s="49"/>
      <c r="H30" s="49"/>
      <c r="I30" s="9"/>
      <c r="J30" s="6"/>
    </row>
    <row r="31" spans="1:10" ht="12.75">
      <c r="A31" s="7">
        <v>29</v>
      </c>
      <c r="B31" s="4" t="s">
        <v>39</v>
      </c>
      <c r="C31" s="13">
        <v>300</v>
      </c>
      <c r="D31" s="13">
        <v>300</v>
      </c>
      <c r="E31" s="48"/>
      <c r="F31" s="48"/>
      <c r="G31" s="49"/>
      <c r="H31" s="49"/>
      <c r="I31" s="9"/>
      <c r="J31" s="6"/>
    </row>
    <row r="32" spans="1:10" ht="12.75">
      <c r="A32" s="7">
        <v>30</v>
      </c>
      <c r="B32" s="4" t="s">
        <v>36</v>
      </c>
      <c r="C32" s="13">
        <v>200</v>
      </c>
      <c r="D32" s="13">
        <v>0</v>
      </c>
      <c r="E32" s="48"/>
      <c r="F32" s="48"/>
      <c r="G32" s="49"/>
      <c r="H32" s="49"/>
      <c r="I32" s="9"/>
      <c r="J32" s="6"/>
    </row>
    <row r="33" spans="1:10" ht="12.75">
      <c r="A33" s="19">
        <v>31</v>
      </c>
      <c r="B33" s="25" t="s">
        <v>37</v>
      </c>
      <c r="C33" s="26">
        <v>0</v>
      </c>
      <c r="D33" s="26">
        <v>0</v>
      </c>
      <c r="E33" s="23"/>
      <c r="F33" s="23"/>
      <c r="G33" s="49"/>
      <c r="H33" s="21"/>
      <c r="I33" s="9"/>
      <c r="J33" s="6"/>
    </row>
    <row r="34" spans="1:10" ht="12.75">
      <c r="A34" s="7">
        <v>32</v>
      </c>
      <c r="B34" s="4" t="s">
        <v>38</v>
      </c>
      <c r="C34" s="13">
        <v>0</v>
      </c>
      <c r="D34" s="13">
        <v>0</v>
      </c>
      <c r="E34" s="48"/>
      <c r="F34" s="48"/>
      <c r="G34" s="49"/>
      <c r="H34" s="49"/>
      <c r="I34" s="9"/>
      <c r="J34" s="6"/>
    </row>
    <row r="35" spans="1:10" s="3" customFormat="1" ht="12.75">
      <c r="A35" s="7">
        <v>33</v>
      </c>
      <c r="B35" s="1" t="s">
        <v>16</v>
      </c>
      <c r="C35" s="15">
        <v>36230</v>
      </c>
      <c r="D35" s="15">
        <v>37436</v>
      </c>
      <c r="E35" s="15"/>
      <c r="F35" s="15"/>
      <c r="G35" s="54"/>
      <c r="H35" s="54"/>
      <c r="I35" s="8"/>
      <c r="J35" s="2"/>
    </row>
    <row r="36" spans="1:6" ht="12.75">
      <c r="A36" s="27">
        <v>34</v>
      </c>
      <c r="B36" s="28" t="s">
        <v>73</v>
      </c>
      <c r="C36" s="53"/>
      <c r="D36" s="53">
        <v>31440</v>
      </c>
      <c r="E36" s="49"/>
      <c r="F36" s="49"/>
    </row>
    <row r="37" spans="1:7" ht="12.75">
      <c r="A37" s="19">
        <v>35</v>
      </c>
      <c r="B37" s="20" t="s">
        <v>40</v>
      </c>
      <c r="C37" s="14">
        <v>0</v>
      </c>
      <c r="D37" s="14">
        <v>0</v>
      </c>
      <c r="E37" s="49"/>
      <c r="F37" s="49"/>
      <c r="G37" s="49"/>
    </row>
    <row r="38" spans="1:6" ht="12.75">
      <c r="A38" s="7">
        <v>36</v>
      </c>
      <c r="C38" s="18"/>
      <c r="D38" s="18"/>
      <c r="E38" s="49"/>
      <c r="F38" s="49"/>
    </row>
    <row r="39" spans="1:6" ht="12.75">
      <c r="A39" s="7">
        <v>37</v>
      </c>
      <c r="B39" s="1" t="s">
        <v>20</v>
      </c>
      <c r="C39" s="17">
        <v>36230</v>
      </c>
      <c r="D39" s="17">
        <v>37436</v>
      </c>
      <c r="E39" s="49"/>
      <c r="F39" s="49"/>
    </row>
    <row r="40" spans="1:6" ht="12.75">
      <c r="A40" s="7">
        <v>38</v>
      </c>
      <c r="C40" s="16"/>
      <c r="D40" s="16"/>
      <c r="E40" s="49"/>
      <c r="F40" s="49"/>
    </row>
    <row r="41" spans="1:6" ht="12.75">
      <c r="A41" s="7">
        <v>39</v>
      </c>
      <c r="B41" s="1" t="s">
        <v>21</v>
      </c>
      <c r="C41" s="17">
        <v>1000</v>
      </c>
      <c r="D41" s="17">
        <v>1000</v>
      </c>
      <c r="E41" s="49"/>
      <c r="F41" s="49"/>
    </row>
    <row r="42" spans="1:6" ht="12.75">
      <c r="A42" s="7">
        <v>40</v>
      </c>
      <c r="B42" s="1" t="s">
        <v>22</v>
      </c>
      <c r="C42" s="17">
        <v>100</v>
      </c>
      <c r="D42" s="17">
        <v>200</v>
      </c>
      <c r="E42" s="49"/>
      <c r="F42" s="49"/>
    </row>
    <row r="43" spans="1:6" ht="12.75">
      <c r="A43" s="7">
        <v>41</v>
      </c>
      <c r="B43" s="1" t="s">
        <v>70</v>
      </c>
      <c r="C43" s="17">
        <v>0</v>
      </c>
      <c r="D43" s="17">
        <v>7063</v>
      </c>
      <c r="E43" s="49"/>
      <c r="F43" s="49"/>
    </row>
    <row r="44" spans="1:6" ht="12.75">
      <c r="A44" s="7">
        <v>42</v>
      </c>
      <c r="B44" s="1" t="s">
        <v>33</v>
      </c>
      <c r="C44" s="17">
        <v>35130</v>
      </c>
      <c r="D44" s="17">
        <v>29173</v>
      </c>
      <c r="E44" s="51"/>
      <c r="F44" s="49"/>
    </row>
    <row r="45" spans="1:6" ht="12.75">
      <c r="A45" s="7">
        <v>43</v>
      </c>
      <c r="B45" s="4" t="s">
        <v>23</v>
      </c>
      <c r="C45" s="16">
        <v>20274</v>
      </c>
      <c r="D45" s="16">
        <v>20001</v>
      </c>
      <c r="E45" s="49"/>
      <c r="F45" s="49"/>
    </row>
    <row r="46" spans="1:6" ht="12.75">
      <c r="A46" s="7">
        <v>44</v>
      </c>
      <c r="B46" s="4" t="s">
        <v>42</v>
      </c>
      <c r="C46" s="16">
        <v>0</v>
      </c>
      <c r="D46" s="16">
        <v>0</v>
      </c>
      <c r="E46" s="49"/>
      <c r="F46" s="49"/>
    </row>
    <row r="47" spans="1:6" ht="12.75">
      <c r="A47" s="7">
        <v>45</v>
      </c>
      <c r="B47" s="4" t="s">
        <v>43</v>
      </c>
      <c r="C47" s="16">
        <v>0</v>
      </c>
      <c r="D47" s="16">
        <v>0</v>
      </c>
      <c r="E47" s="49"/>
      <c r="F47" s="49"/>
    </row>
    <row r="48" spans="1:6" ht="12.75">
      <c r="A48" s="7">
        <v>46</v>
      </c>
      <c r="B48" s="4" t="s">
        <v>44</v>
      </c>
      <c r="C48" s="16">
        <v>0</v>
      </c>
      <c r="D48" s="16">
        <v>0</v>
      </c>
      <c r="E48" s="49"/>
      <c r="F48" s="49"/>
    </row>
    <row r="49" spans="1:6" ht="12.75">
      <c r="A49" s="7">
        <v>47</v>
      </c>
      <c r="B49" s="4" t="s">
        <v>45</v>
      </c>
      <c r="C49" s="16">
        <v>0</v>
      </c>
      <c r="D49" s="16">
        <v>0</v>
      </c>
      <c r="E49" s="49"/>
      <c r="F49" s="49"/>
    </row>
    <row r="50" spans="1:6" ht="12.75">
      <c r="A50" s="7">
        <v>48</v>
      </c>
      <c r="B50" s="4" t="s">
        <v>3</v>
      </c>
      <c r="C50" s="16">
        <v>0</v>
      </c>
      <c r="D50" s="16">
        <v>0</v>
      </c>
      <c r="E50" s="49"/>
      <c r="F50" s="49"/>
    </row>
    <row r="51" spans="1:6" ht="12.75">
      <c r="A51" s="7">
        <v>49</v>
      </c>
      <c r="B51" s="4" t="s">
        <v>24</v>
      </c>
      <c r="C51" s="16">
        <v>0</v>
      </c>
      <c r="D51" s="16">
        <v>0</v>
      </c>
      <c r="E51" s="49"/>
      <c r="F51" s="49"/>
    </row>
    <row r="52" spans="1:6" ht="12.75">
      <c r="A52" s="7">
        <v>50</v>
      </c>
      <c r="B52" s="4" t="s">
        <v>25</v>
      </c>
      <c r="C52" s="16">
        <v>7650</v>
      </c>
      <c r="D52" s="16">
        <v>7480</v>
      </c>
      <c r="E52" s="49"/>
      <c r="F52" s="49"/>
    </row>
    <row r="53" spans="1:6" ht="12.75">
      <c r="A53" s="7">
        <v>51</v>
      </c>
      <c r="B53" s="4" t="s">
        <v>26</v>
      </c>
      <c r="C53" s="16">
        <v>2600</v>
      </c>
      <c r="D53" s="16">
        <v>2430</v>
      </c>
      <c r="E53" s="49"/>
      <c r="F53" s="49"/>
    </row>
    <row r="54" spans="1:6" ht="12.75">
      <c r="A54" s="7">
        <v>52</v>
      </c>
      <c r="B54" s="4" t="s">
        <v>27</v>
      </c>
      <c r="C54" s="16">
        <v>5050</v>
      </c>
      <c r="D54" s="16">
        <v>5050</v>
      </c>
      <c r="E54" s="49"/>
      <c r="F54" s="49"/>
    </row>
    <row r="55" spans="1:6" ht="12.75">
      <c r="A55" s="7">
        <v>53</v>
      </c>
      <c r="B55" s="4" t="s">
        <v>28</v>
      </c>
      <c r="C55" s="16">
        <v>1500</v>
      </c>
      <c r="D55" s="16">
        <v>1692</v>
      </c>
      <c r="E55" s="49"/>
      <c r="F55" s="49"/>
    </row>
    <row r="56" spans="1:6" ht="12.75">
      <c r="A56" s="7">
        <v>54</v>
      </c>
      <c r="B56" s="4" t="s">
        <v>15</v>
      </c>
      <c r="C56" s="16">
        <v>5706</v>
      </c>
      <c r="D56" s="16">
        <v>0</v>
      </c>
      <c r="E56" s="49"/>
      <c r="F56" s="49"/>
    </row>
    <row r="57" ht="12.75">
      <c r="C57" s="13"/>
    </row>
    <row r="58" spans="2:3" ht="12.75">
      <c r="B58" s="24" t="s">
        <v>46</v>
      </c>
      <c r="C58" s="13"/>
    </row>
    <row r="59" ht="12.75">
      <c r="C59" s="13"/>
    </row>
  </sheetData>
  <sheetProtection/>
  <printOptions gridLines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5" r:id="rId1"/>
  <headerFooter alignWithMargins="0">
    <oddHeader>&amp;L&amp;"Arial CE,Félkövér"II. MELLÉKLET 4.A táblázat&amp;C&amp;"Arial CE,Félkövér"SZOCIÁLIS JELLEGŰ KIADÁSOK ÉS BEVÉTELEK
 FORRÁSONKÉNT&amp;R&amp;"Arial CE,Dőlt"(eFt)</oddHeader>
    <oddFooter>&amp;R&amp;N/&amp;P.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8"/>
  <sheetViews>
    <sheetView workbookViewId="0" topLeftCell="A1">
      <pane ySplit="2" topLeftCell="BM3" activePane="bottomLeft" state="frozen"/>
      <selection pane="topLeft" activeCell="A1" sqref="A1"/>
      <selection pane="bottomLeft" activeCell="B56" sqref="B56"/>
    </sheetView>
  </sheetViews>
  <sheetFormatPr defaultColWidth="9.00390625" defaultRowHeight="12.75"/>
  <cols>
    <col min="1" max="1" width="4.00390625" style="7" customWidth="1"/>
    <col min="2" max="2" width="39.875" style="4" customWidth="1"/>
    <col min="3" max="3" width="8.625" style="12" customWidth="1"/>
    <col min="4" max="5" width="9.125" style="6" customWidth="1"/>
    <col min="6" max="6" width="8.25390625" style="31" customWidth="1"/>
    <col min="7" max="7" width="8.625" style="6" customWidth="1"/>
    <col min="8" max="8" width="8.00390625" style="31" customWidth="1"/>
    <col min="9" max="9" width="9.625" style="6" customWidth="1"/>
    <col min="10" max="10" width="9.875" style="31" customWidth="1"/>
    <col min="11" max="11" width="9.625" style="6" customWidth="1"/>
    <col min="12" max="12" width="9.875" style="31" customWidth="1"/>
    <col min="13" max="13" width="10.375" style="6" customWidth="1"/>
    <col min="14" max="14" width="12.00390625" style="31" customWidth="1"/>
    <col min="15" max="15" width="10.875" style="6" customWidth="1"/>
    <col min="16" max="16" width="9.125" style="6" customWidth="1"/>
    <col min="17" max="17" width="10.875" style="6" customWidth="1"/>
    <col min="18" max="18" width="14.125" style="6" customWidth="1"/>
    <col min="19" max="31" width="9.125" style="6" customWidth="1"/>
    <col min="32" max="16384" width="9.125" style="7" customWidth="1"/>
  </cols>
  <sheetData>
    <row r="1" spans="2:18" ht="12.75">
      <c r="B1" s="3" t="s">
        <v>69</v>
      </c>
      <c r="F1" s="11" t="s">
        <v>50</v>
      </c>
      <c r="H1" s="11" t="s">
        <v>54</v>
      </c>
      <c r="I1" s="11" t="s">
        <v>54</v>
      </c>
      <c r="J1" s="11" t="s">
        <v>55</v>
      </c>
      <c r="K1" s="11" t="s">
        <v>55</v>
      </c>
      <c r="L1" s="11" t="s">
        <v>56</v>
      </c>
      <c r="M1" s="11" t="s">
        <v>56</v>
      </c>
      <c r="N1" s="11" t="s">
        <v>57</v>
      </c>
      <c r="O1" s="11" t="s">
        <v>57</v>
      </c>
      <c r="P1" s="11" t="s">
        <v>59</v>
      </c>
      <c r="Q1" s="11" t="s">
        <v>60</v>
      </c>
      <c r="R1" s="2" t="s">
        <v>61</v>
      </c>
    </row>
    <row r="2" spans="1:31" s="29" customFormat="1" ht="12.75">
      <c r="A2" s="29" t="s">
        <v>34</v>
      </c>
      <c r="B2" s="30" t="s">
        <v>0</v>
      </c>
      <c r="C2" s="11" t="s">
        <v>41</v>
      </c>
      <c r="D2" s="10" t="s">
        <v>48</v>
      </c>
      <c r="E2" s="10" t="s">
        <v>49</v>
      </c>
      <c r="F2" s="11" t="s">
        <v>52</v>
      </c>
      <c r="G2" s="10" t="s">
        <v>51</v>
      </c>
      <c r="H2" s="11" t="s">
        <v>52</v>
      </c>
      <c r="I2" s="10" t="s">
        <v>53</v>
      </c>
      <c r="J2" s="11" t="s">
        <v>52</v>
      </c>
      <c r="K2" s="10" t="s">
        <v>53</v>
      </c>
      <c r="L2" s="11" t="s">
        <v>52</v>
      </c>
      <c r="M2" s="10" t="s">
        <v>53</v>
      </c>
      <c r="N2" s="11" t="s">
        <v>52</v>
      </c>
      <c r="O2" s="10" t="s">
        <v>53</v>
      </c>
      <c r="P2" s="10" t="s">
        <v>53</v>
      </c>
      <c r="Q2" s="10" t="s">
        <v>53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8" ht="25.5">
      <c r="A3" s="7">
        <v>1</v>
      </c>
      <c r="B3" s="4" t="s">
        <v>2</v>
      </c>
      <c r="C3" s="13">
        <f>ROUND(I3/1000,0)</f>
        <v>528</v>
      </c>
      <c r="D3" s="38">
        <v>4</v>
      </c>
      <c r="E3" s="38">
        <f>550*20</f>
        <v>11000</v>
      </c>
      <c r="F3" s="31">
        <v>0</v>
      </c>
      <c r="G3" s="6">
        <v>12</v>
      </c>
      <c r="H3" s="31">
        <v>1</v>
      </c>
      <c r="I3" s="6">
        <f>D3*E3*G3*H3</f>
        <v>528000</v>
      </c>
      <c r="J3" s="31">
        <f>1-H3</f>
        <v>0</v>
      </c>
      <c r="K3" s="6">
        <f>D3*E3*G3*J3</f>
        <v>0</v>
      </c>
      <c r="L3" s="31">
        <f>H3</f>
        <v>1</v>
      </c>
      <c r="M3" s="6">
        <f>I3*F3</f>
        <v>0</v>
      </c>
      <c r="N3" s="31">
        <f>J3</f>
        <v>0</v>
      </c>
      <c r="O3" s="6">
        <f>K3*F3</f>
        <v>0</v>
      </c>
      <c r="P3" s="6">
        <f>SUM(I3,K3)</f>
        <v>528000</v>
      </c>
      <c r="Q3" s="6">
        <f>SUM(M3,O3)</f>
        <v>0</v>
      </c>
      <c r="R3" s="6">
        <f>SUM(P3:Q3)</f>
        <v>528000</v>
      </c>
    </row>
    <row r="4" spans="1:18" ht="12.75">
      <c r="A4" s="7">
        <v>2</v>
      </c>
      <c r="B4" s="4" t="s">
        <v>12</v>
      </c>
      <c r="C4" s="13">
        <f>ROUND(I4/1000,0)</f>
        <v>1035</v>
      </c>
      <c r="D4" s="38">
        <v>9</v>
      </c>
      <c r="E4" s="38">
        <v>38350</v>
      </c>
      <c r="F4" s="31">
        <v>0.24</v>
      </c>
      <c r="G4" s="6">
        <v>12</v>
      </c>
      <c r="H4" s="31">
        <v>0.25</v>
      </c>
      <c r="I4" s="6">
        <f>D4*E4*G4*H4</f>
        <v>1035450</v>
      </c>
      <c r="J4" s="31">
        <f>1-H4</f>
        <v>0.75</v>
      </c>
      <c r="K4" s="6">
        <f>D4*E4*G4*J4</f>
        <v>3106350</v>
      </c>
      <c r="L4" s="31">
        <f>H4</f>
        <v>0.25</v>
      </c>
      <c r="M4" s="6">
        <f>I4*F4</f>
        <v>248508</v>
      </c>
      <c r="N4" s="31">
        <f>J4</f>
        <v>0.75</v>
      </c>
      <c r="O4" s="6">
        <f>K4*F4</f>
        <v>745524</v>
      </c>
      <c r="P4" s="6">
        <f>SUM(I4,K4)</f>
        <v>4141800</v>
      </c>
      <c r="Q4" s="6">
        <f>SUM(M4,O4)</f>
        <v>994032</v>
      </c>
      <c r="R4" s="6">
        <f>SUM(P4:Q4)</f>
        <v>5135832</v>
      </c>
    </row>
    <row r="5" spans="1:17" ht="12.75">
      <c r="A5" s="7">
        <v>3</v>
      </c>
      <c r="B5" s="4" t="s">
        <v>58</v>
      </c>
      <c r="C5" s="40">
        <f>ROUND(M5/1000,0)</f>
        <v>249</v>
      </c>
      <c r="D5" s="41"/>
      <c r="E5" s="41"/>
      <c r="F5" s="43"/>
      <c r="G5" s="42"/>
      <c r="H5" s="43"/>
      <c r="I5" s="42"/>
      <c r="J5" s="43"/>
      <c r="K5" s="42"/>
      <c r="L5" s="43"/>
      <c r="M5" s="42">
        <f>M4</f>
        <v>248508</v>
      </c>
      <c r="N5" s="43"/>
      <c r="O5" s="42"/>
      <c r="P5" s="42"/>
      <c r="Q5" s="42"/>
    </row>
    <row r="6" spans="1:18" ht="12.75">
      <c r="A6" s="7">
        <v>4</v>
      </c>
      <c r="B6" s="4" t="s">
        <v>13</v>
      </c>
      <c r="C6" s="13">
        <f>ROUND(I6/1000,0)</f>
        <v>2266</v>
      </c>
      <c r="D6" s="38">
        <v>8</v>
      </c>
      <c r="E6" s="38">
        <v>23600</v>
      </c>
      <c r="F6" s="31">
        <v>0.24</v>
      </c>
      <c r="G6" s="6">
        <v>12</v>
      </c>
      <c r="H6" s="31">
        <v>1</v>
      </c>
      <c r="I6" s="6">
        <f>D6*E6*G6*H6</f>
        <v>2265600</v>
      </c>
      <c r="J6" s="31">
        <f>1-H6</f>
        <v>0</v>
      </c>
      <c r="K6" s="6">
        <f>D6*E6*G6*J6</f>
        <v>0</v>
      </c>
      <c r="L6" s="31">
        <f>H6</f>
        <v>1</v>
      </c>
      <c r="M6" s="6">
        <f>I6*F6</f>
        <v>543744</v>
      </c>
      <c r="N6" s="31">
        <f>J6</f>
        <v>0</v>
      </c>
      <c r="O6" s="6">
        <f>K6*F6</f>
        <v>0</v>
      </c>
      <c r="P6" s="6">
        <f>SUM(I6,K6)</f>
        <v>2265600</v>
      </c>
      <c r="Q6" s="6">
        <f>SUM(M6,O6)</f>
        <v>543744</v>
      </c>
      <c r="R6" s="6">
        <f>SUM(P6:Q6)</f>
        <v>2809344</v>
      </c>
    </row>
    <row r="7" spans="1:17" ht="12.75">
      <c r="A7" s="7">
        <v>5</v>
      </c>
      <c r="B7" s="4" t="s">
        <v>58</v>
      </c>
      <c r="C7" s="40">
        <f>ROUND(M7/1000,0)-1</f>
        <v>543</v>
      </c>
      <c r="D7" s="41"/>
      <c r="E7" s="41"/>
      <c r="F7" s="43"/>
      <c r="G7" s="42"/>
      <c r="H7" s="43"/>
      <c r="I7" s="42"/>
      <c r="J7" s="43"/>
      <c r="K7" s="42"/>
      <c r="L7" s="43"/>
      <c r="M7" s="42">
        <f>M6</f>
        <v>543744</v>
      </c>
      <c r="N7" s="43"/>
      <c r="O7" s="42"/>
      <c r="P7" s="42"/>
      <c r="Q7" s="42"/>
    </row>
    <row r="8" spans="1:5" ht="12.75">
      <c r="A8" s="19">
        <v>6</v>
      </c>
      <c r="B8" s="25" t="s">
        <v>31</v>
      </c>
      <c r="C8" s="33">
        <v>3963</v>
      </c>
      <c r="D8" s="38"/>
      <c r="E8" s="38"/>
    </row>
    <row r="9" spans="1:5" ht="51">
      <c r="A9" s="19">
        <v>7</v>
      </c>
      <c r="B9" s="25" t="s">
        <v>18</v>
      </c>
      <c r="C9" s="33">
        <v>6006</v>
      </c>
      <c r="D9" s="38"/>
      <c r="E9" s="38"/>
    </row>
    <row r="10" spans="1:5" ht="51">
      <c r="A10" s="19">
        <v>8</v>
      </c>
      <c r="B10" s="25" t="s">
        <v>19</v>
      </c>
      <c r="C10" s="33">
        <v>5334</v>
      </c>
      <c r="D10" s="38"/>
      <c r="E10" s="38"/>
    </row>
    <row r="11" spans="1:5" ht="25.5">
      <c r="A11" s="19">
        <v>9</v>
      </c>
      <c r="B11" s="25" t="s">
        <v>29</v>
      </c>
      <c r="C11" s="33">
        <v>2988</v>
      </c>
      <c r="D11" s="38"/>
      <c r="E11" s="38"/>
    </row>
    <row r="12" spans="1:5" ht="25.5">
      <c r="A12" s="19">
        <v>10</v>
      </c>
      <c r="B12" s="25" t="s">
        <v>30</v>
      </c>
      <c r="C12" s="33">
        <v>3077</v>
      </c>
      <c r="D12" s="38"/>
      <c r="E12" s="38"/>
    </row>
    <row r="13" spans="1:5" ht="25.5">
      <c r="A13" s="19">
        <v>11</v>
      </c>
      <c r="B13" s="25" t="s">
        <v>14</v>
      </c>
      <c r="C13" s="33">
        <v>1692</v>
      </c>
      <c r="D13" s="38"/>
      <c r="E13" s="38"/>
    </row>
    <row r="14" spans="1:18" ht="12.75">
      <c r="A14" s="7">
        <v>12</v>
      </c>
      <c r="B14" s="4" t="s">
        <v>5</v>
      </c>
      <c r="C14" s="13">
        <f>ROUND(I14/1000,0)</f>
        <v>0</v>
      </c>
      <c r="D14" s="38">
        <v>90</v>
      </c>
      <c r="E14" s="38">
        <v>5800</v>
      </c>
      <c r="F14" s="31">
        <v>0</v>
      </c>
      <c r="G14" s="6">
        <v>2</v>
      </c>
      <c r="H14" s="31">
        <v>0</v>
      </c>
      <c r="I14" s="6">
        <f>D14*E14*G14*H14</f>
        <v>0</v>
      </c>
      <c r="J14" s="31">
        <f>1-H14</f>
        <v>1</v>
      </c>
      <c r="K14" s="6">
        <f>D14*E14*G14*J14</f>
        <v>1044000</v>
      </c>
      <c r="L14" s="31">
        <f>H14</f>
        <v>0</v>
      </c>
      <c r="M14" s="6">
        <f>I14*F14</f>
        <v>0</v>
      </c>
      <c r="N14" s="31">
        <f>J14</f>
        <v>1</v>
      </c>
      <c r="O14" s="6">
        <f>K14*F14</f>
        <v>0</v>
      </c>
      <c r="P14" s="6">
        <f>SUM(I14,K14)</f>
        <v>1044000</v>
      </c>
      <c r="Q14" s="6">
        <f>SUM(M14,O14)</f>
        <v>0</v>
      </c>
      <c r="R14" s="6">
        <f>SUM(P14:Q14)</f>
        <v>1044000</v>
      </c>
    </row>
    <row r="15" spans="1:6" ht="12.75">
      <c r="A15" s="19">
        <v>13</v>
      </c>
      <c r="B15" s="25" t="s">
        <v>15</v>
      </c>
      <c r="C15" s="33" t="e">
        <f>ROUND('Szoc telj végleges (2)'!#REF!/1000,0)</f>
        <v>#REF!</v>
      </c>
      <c r="D15" s="38"/>
      <c r="E15" s="38"/>
      <c r="F15" s="44"/>
    </row>
    <row r="16" spans="1:6" ht="12.75">
      <c r="A16" s="19">
        <v>14</v>
      </c>
      <c r="B16" s="25" t="s">
        <v>62</v>
      </c>
      <c r="C16" s="33" t="e">
        <f>ROUND('Szoc telj végleges (2)'!#REF!/1000,0)</f>
        <v>#REF!</v>
      </c>
      <c r="D16" s="38"/>
      <c r="E16" s="38"/>
      <c r="F16" s="44"/>
    </row>
    <row r="17" spans="1:6" ht="12.75">
      <c r="A17" s="19">
        <v>15</v>
      </c>
      <c r="B17" s="25" t="s">
        <v>64</v>
      </c>
      <c r="C17" s="33" t="e">
        <f>ROUND('Szoc telj végleges (2)'!#REF!/1000,0)</f>
        <v>#REF!</v>
      </c>
      <c r="D17" s="38"/>
      <c r="E17" s="38"/>
      <c r="F17" s="44"/>
    </row>
    <row r="18" spans="1:6" ht="12.75">
      <c r="A18" s="19">
        <v>16</v>
      </c>
      <c r="B18" s="25" t="s">
        <v>65</v>
      </c>
      <c r="C18" s="33" t="e">
        <f>ROUND('Szoc telj végleges (2)'!#REF!/1000,0)</f>
        <v>#REF!</v>
      </c>
      <c r="D18" s="38"/>
      <c r="E18" s="38"/>
      <c r="F18" s="44"/>
    </row>
    <row r="19" spans="1:18" ht="12.75">
      <c r="A19" s="7">
        <v>17</v>
      </c>
      <c r="B19" s="4" t="s">
        <v>4</v>
      </c>
      <c r="C19" s="13">
        <f aca="true" t="shared" si="0" ref="C19:C27">ROUND(I19/1000,0)</f>
        <v>92</v>
      </c>
      <c r="D19" s="38">
        <v>3</v>
      </c>
      <c r="E19" s="38">
        <v>25600</v>
      </c>
      <c r="F19" s="31">
        <v>0</v>
      </c>
      <c r="G19" s="6">
        <v>12</v>
      </c>
      <c r="H19" s="31">
        <v>0.1</v>
      </c>
      <c r="I19" s="6">
        <f aca="true" t="shared" si="1" ref="I19:I27">D19*E19*G19*H19</f>
        <v>92160</v>
      </c>
      <c r="J19" s="31">
        <f aca="true" t="shared" si="2" ref="J19:J27">1-H19</f>
        <v>0.9</v>
      </c>
      <c r="K19" s="6">
        <f aca="true" t="shared" si="3" ref="K19:K27">D19*E19*G19*J19</f>
        <v>829440</v>
      </c>
      <c r="L19" s="31">
        <f aca="true" t="shared" si="4" ref="L19:L27">H19</f>
        <v>0.1</v>
      </c>
      <c r="M19" s="6">
        <f aca="true" t="shared" si="5" ref="M19:M27">I19*F19</f>
        <v>0</v>
      </c>
      <c r="N19" s="31">
        <f aca="true" t="shared" si="6" ref="N19:N27">J19</f>
        <v>0.9</v>
      </c>
      <c r="O19" s="6">
        <f aca="true" t="shared" si="7" ref="O19:O27">K19*F19</f>
        <v>0</v>
      </c>
      <c r="P19" s="6">
        <f aca="true" t="shared" si="8" ref="P19:P27">SUM(I19,K19)</f>
        <v>921600</v>
      </c>
      <c r="Q19" s="6">
        <f aca="true" t="shared" si="9" ref="Q19:Q27">SUM(M19,O19)</f>
        <v>0</v>
      </c>
      <c r="R19" s="6">
        <f>SUM(P19:Q19)</f>
        <v>921600</v>
      </c>
    </row>
    <row r="20" spans="1:18" ht="12.75">
      <c r="A20" s="7">
        <v>18</v>
      </c>
      <c r="B20" s="4" t="s">
        <v>66</v>
      </c>
      <c r="C20" s="13">
        <f t="shared" si="0"/>
        <v>1368</v>
      </c>
      <c r="D20" s="38">
        <v>20</v>
      </c>
      <c r="E20" s="38">
        <v>28500</v>
      </c>
      <c r="F20" s="31">
        <v>0</v>
      </c>
      <c r="G20" s="6">
        <v>12</v>
      </c>
      <c r="H20" s="31">
        <v>0.2</v>
      </c>
      <c r="I20" s="6">
        <f t="shared" si="1"/>
        <v>1368000</v>
      </c>
      <c r="J20" s="31">
        <f t="shared" si="2"/>
        <v>0.8</v>
      </c>
      <c r="K20" s="6">
        <f t="shared" si="3"/>
        <v>5472000</v>
      </c>
      <c r="L20" s="31">
        <f t="shared" si="4"/>
        <v>0.2</v>
      </c>
      <c r="M20" s="6">
        <f t="shared" si="5"/>
        <v>0</v>
      </c>
      <c r="N20" s="31">
        <f t="shared" si="6"/>
        <v>0.8</v>
      </c>
      <c r="O20" s="6">
        <f t="shared" si="7"/>
        <v>0</v>
      </c>
      <c r="P20" s="6">
        <f t="shared" si="8"/>
        <v>6840000</v>
      </c>
      <c r="Q20" s="6">
        <f t="shared" si="9"/>
        <v>0</v>
      </c>
      <c r="R20" s="6">
        <f>SUM(P20:Q20)</f>
        <v>6840000</v>
      </c>
    </row>
    <row r="21" spans="1:5" ht="12.75">
      <c r="A21" s="7">
        <v>19</v>
      </c>
      <c r="B21" s="4" t="s">
        <v>35</v>
      </c>
      <c r="C21" s="13">
        <f t="shared" si="0"/>
        <v>0</v>
      </c>
      <c r="D21" s="38"/>
      <c r="E21" s="38"/>
    </row>
    <row r="22" spans="1:5" ht="25.5">
      <c r="A22" s="21">
        <v>20</v>
      </c>
      <c r="B22" s="22" t="s">
        <v>32</v>
      </c>
      <c r="C22" s="23">
        <v>3000</v>
      </c>
      <c r="D22" s="38"/>
      <c r="E22" s="38"/>
    </row>
    <row r="23" spans="1:18" ht="12.75">
      <c r="A23" s="7">
        <v>21</v>
      </c>
      <c r="B23" s="4" t="s">
        <v>9</v>
      </c>
      <c r="C23" s="13">
        <f t="shared" si="0"/>
        <v>204</v>
      </c>
      <c r="D23" s="38">
        <v>8</v>
      </c>
      <c r="E23" s="38">
        <f>(6000+7450+4650+6000+11800+3265)/6</f>
        <v>6527.5</v>
      </c>
      <c r="F23" s="31">
        <v>0</v>
      </c>
      <c r="G23" s="6">
        <v>13</v>
      </c>
      <c r="H23" s="31">
        <v>0.3</v>
      </c>
      <c r="I23" s="6">
        <f t="shared" si="1"/>
        <v>203658</v>
      </c>
      <c r="J23" s="31">
        <f t="shared" si="2"/>
        <v>0.7</v>
      </c>
      <c r="K23" s="6">
        <f t="shared" si="3"/>
        <v>475201.99999999994</v>
      </c>
      <c r="L23" s="31">
        <f t="shared" si="4"/>
        <v>0.3</v>
      </c>
      <c r="M23" s="6">
        <f t="shared" si="5"/>
        <v>0</v>
      </c>
      <c r="N23" s="31">
        <f t="shared" si="6"/>
        <v>0.7</v>
      </c>
      <c r="O23" s="6">
        <f t="shared" si="7"/>
        <v>0</v>
      </c>
      <c r="P23" s="6">
        <f t="shared" si="8"/>
        <v>678860</v>
      </c>
      <c r="Q23" s="6">
        <f t="shared" si="9"/>
        <v>0</v>
      </c>
      <c r="R23" s="6">
        <f aca="true" t="shared" si="10" ref="R23:R34">SUM(P23:Q23)</f>
        <v>678860</v>
      </c>
    </row>
    <row r="24" spans="1:18" ht="12.75">
      <c r="A24" s="7">
        <v>22</v>
      </c>
      <c r="B24" s="4" t="s">
        <v>10</v>
      </c>
      <c r="C24" s="13">
        <f t="shared" si="0"/>
        <v>20</v>
      </c>
      <c r="D24" s="38">
        <v>2</v>
      </c>
      <c r="E24" s="38">
        <v>2500</v>
      </c>
      <c r="F24" s="31">
        <v>0</v>
      </c>
      <c r="G24" s="6">
        <v>4</v>
      </c>
      <c r="H24" s="31">
        <v>1</v>
      </c>
      <c r="I24" s="6">
        <f t="shared" si="1"/>
        <v>20000</v>
      </c>
      <c r="J24" s="31">
        <f t="shared" si="2"/>
        <v>0</v>
      </c>
      <c r="K24" s="6">
        <f t="shared" si="3"/>
        <v>0</v>
      </c>
      <c r="L24" s="31">
        <f t="shared" si="4"/>
        <v>1</v>
      </c>
      <c r="M24" s="6">
        <f t="shared" si="5"/>
        <v>0</v>
      </c>
      <c r="N24" s="31">
        <f t="shared" si="6"/>
        <v>0</v>
      </c>
      <c r="O24" s="6">
        <f t="shared" si="7"/>
        <v>0</v>
      </c>
      <c r="P24" s="6">
        <f t="shared" si="8"/>
        <v>20000</v>
      </c>
      <c r="Q24" s="6">
        <f t="shared" si="9"/>
        <v>0</v>
      </c>
      <c r="R24" s="6">
        <f t="shared" si="10"/>
        <v>20000</v>
      </c>
    </row>
    <row r="25" spans="1:18" ht="12.75">
      <c r="A25" s="7">
        <v>23</v>
      </c>
      <c r="B25" s="4" t="s">
        <v>6</v>
      </c>
      <c r="C25" s="13">
        <f t="shared" si="0"/>
        <v>2000</v>
      </c>
      <c r="D25" s="38">
        <v>1</v>
      </c>
      <c r="E25" s="38">
        <v>2000000</v>
      </c>
      <c r="F25" s="31">
        <v>0</v>
      </c>
      <c r="G25" s="6">
        <v>1</v>
      </c>
      <c r="H25" s="31">
        <v>1</v>
      </c>
      <c r="I25" s="6">
        <f t="shared" si="1"/>
        <v>2000000</v>
      </c>
      <c r="J25" s="31">
        <f t="shared" si="2"/>
        <v>0</v>
      </c>
      <c r="K25" s="6">
        <f t="shared" si="3"/>
        <v>0</v>
      </c>
      <c r="L25" s="31">
        <f t="shared" si="4"/>
        <v>1</v>
      </c>
      <c r="M25" s="6">
        <f t="shared" si="5"/>
        <v>0</v>
      </c>
      <c r="N25" s="31">
        <f t="shared" si="6"/>
        <v>0</v>
      </c>
      <c r="O25" s="6">
        <f t="shared" si="7"/>
        <v>0</v>
      </c>
      <c r="P25" s="6">
        <f t="shared" si="8"/>
        <v>2000000</v>
      </c>
      <c r="Q25" s="6">
        <f t="shared" si="9"/>
        <v>0</v>
      </c>
      <c r="R25" s="6">
        <f t="shared" si="10"/>
        <v>2000000</v>
      </c>
    </row>
    <row r="26" spans="1:18" ht="12.75">
      <c r="A26" s="7">
        <v>24</v>
      </c>
      <c r="B26" s="4" t="s">
        <v>7</v>
      </c>
      <c r="C26" s="13">
        <f t="shared" si="0"/>
        <v>0</v>
      </c>
      <c r="D26" s="38"/>
      <c r="E26" s="38"/>
      <c r="R26" s="6">
        <f t="shared" si="10"/>
        <v>0</v>
      </c>
    </row>
    <row r="27" spans="1:18" ht="12.75">
      <c r="A27" s="7">
        <v>25</v>
      </c>
      <c r="B27" s="4" t="s">
        <v>8</v>
      </c>
      <c r="C27" s="13">
        <f t="shared" si="0"/>
        <v>90</v>
      </c>
      <c r="D27" s="38">
        <v>5</v>
      </c>
      <c r="E27" s="38">
        <v>18000</v>
      </c>
      <c r="F27" s="31">
        <v>0</v>
      </c>
      <c r="G27" s="6">
        <v>1</v>
      </c>
      <c r="H27" s="31">
        <v>1</v>
      </c>
      <c r="I27" s="6">
        <f t="shared" si="1"/>
        <v>90000</v>
      </c>
      <c r="J27" s="31">
        <f t="shared" si="2"/>
        <v>0</v>
      </c>
      <c r="K27" s="6">
        <f t="shared" si="3"/>
        <v>0</v>
      </c>
      <c r="L27" s="31">
        <f t="shared" si="4"/>
        <v>1</v>
      </c>
      <c r="M27" s="6">
        <f t="shared" si="5"/>
        <v>0</v>
      </c>
      <c r="N27" s="31">
        <f t="shared" si="6"/>
        <v>0</v>
      </c>
      <c r="O27" s="6">
        <f t="shared" si="7"/>
        <v>0</v>
      </c>
      <c r="P27" s="6">
        <f t="shared" si="8"/>
        <v>90000</v>
      </c>
      <c r="Q27" s="6">
        <f t="shared" si="9"/>
        <v>0</v>
      </c>
      <c r="R27" s="6">
        <f t="shared" si="10"/>
        <v>90000</v>
      </c>
    </row>
    <row r="28" spans="1:18" ht="12.75">
      <c r="A28" s="19">
        <v>26</v>
      </c>
      <c r="B28" s="25" t="s">
        <v>1</v>
      </c>
      <c r="C28" s="33">
        <v>1000</v>
      </c>
      <c r="D28" s="38"/>
      <c r="E28" s="38"/>
      <c r="R28" s="6">
        <f t="shared" si="10"/>
        <v>0</v>
      </c>
    </row>
    <row r="29" spans="1:18" ht="12.75">
      <c r="A29" s="7">
        <v>27</v>
      </c>
      <c r="B29" s="4" t="s">
        <v>11</v>
      </c>
      <c r="C29" s="13">
        <f>ROUND(I29/1000,0)</f>
        <v>240</v>
      </c>
      <c r="D29" s="38">
        <v>8</v>
      </c>
      <c r="E29" s="38">
        <v>30000</v>
      </c>
      <c r="F29" s="31">
        <v>0</v>
      </c>
      <c r="G29" s="6">
        <v>1</v>
      </c>
      <c r="H29" s="31">
        <v>1</v>
      </c>
      <c r="I29" s="6">
        <f>D29*E29*G29*H29</f>
        <v>240000</v>
      </c>
      <c r="J29" s="31">
        <f>1-H29</f>
        <v>0</v>
      </c>
      <c r="K29" s="6">
        <f>D29*E29*G29*J29</f>
        <v>0</v>
      </c>
      <c r="L29" s="31">
        <f>H29</f>
        <v>1</v>
      </c>
      <c r="M29" s="6">
        <f>I29*F29</f>
        <v>0</v>
      </c>
      <c r="N29" s="31">
        <f>J29</f>
        <v>0</v>
      </c>
      <c r="O29" s="6">
        <f>K29*F29</f>
        <v>0</v>
      </c>
      <c r="P29" s="6">
        <f>SUM(I29,K29)</f>
        <v>240000</v>
      </c>
      <c r="Q29" s="6">
        <f>SUM(M29,O29)</f>
        <v>0</v>
      </c>
      <c r="R29" s="6">
        <f t="shared" si="10"/>
        <v>240000</v>
      </c>
    </row>
    <row r="30" spans="1:18" ht="12.75">
      <c r="A30" s="19">
        <v>28</v>
      </c>
      <c r="B30" s="25" t="s">
        <v>17</v>
      </c>
      <c r="C30" s="33">
        <v>200</v>
      </c>
      <c r="D30" s="38"/>
      <c r="E30" s="38"/>
      <c r="R30" s="6">
        <f t="shared" si="10"/>
        <v>0</v>
      </c>
    </row>
    <row r="31" spans="1:18" ht="25.5">
      <c r="A31" s="7">
        <v>29</v>
      </c>
      <c r="B31" s="4" t="s">
        <v>39</v>
      </c>
      <c r="C31" s="13">
        <f>ROUND(I31/1000,0)</f>
        <v>300</v>
      </c>
      <c r="D31" s="38">
        <v>30</v>
      </c>
      <c r="E31" s="38">
        <v>10000</v>
      </c>
      <c r="F31" s="31">
        <v>0</v>
      </c>
      <c r="G31" s="6">
        <v>1</v>
      </c>
      <c r="H31" s="31">
        <v>1</v>
      </c>
      <c r="I31" s="6">
        <f>D31*E31*G31*H31</f>
        <v>300000</v>
      </c>
      <c r="J31" s="31">
        <f>1-H31</f>
        <v>0</v>
      </c>
      <c r="K31" s="6">
        <f>D31*E31*G31*J31</f>
        <v>0</v>
      </c>
      <c r="L31" s="31">
        <f>H31</f>
        <v>1</v>
      </c>
      <c r="M31" s="6">
        <f>I31*F31</f>
        <v>0</v>
      </c>
      <c r="N31" s="31">
        <f>J31</f>
        <v>0</v>
      </c>
      <c r="O31" s="6">
        <f>K31*F31</f>
        <v>0</v>
      </c>
      <c r="P31" s="6">
        <f>SUM(I31,K31)</f>
        <v>300000</v>
      </c>
      <c r="Q31" s="6">
        <f>SUM(M31,O31)</f>
        <v>0</v>
      </c>
      <c r="R31" s="6">
        <f t="shared" si="10"/>
        <v>300000</v>
      </c>
    </row>
    <row r="32" spans="1:18" ht="12.75">
      <c r="A32" s="7">
        <v>30</v>
      </c>
      <c r="B32" s="4" t="s">
        <v>36</v>
      </c>
      <c r="C32" s="13">
        <f>ROUND(I32/1000,0)</f>
        <v>0</v>
      </c>
      <c r="D32" s="38">
        <v>0</v>
      </c>
      <c r="E32" s="38">
        <v>100000</v>
      </c>
      <c r="F32" s="31">
        <v>0</v>
      </c>
      <c r="G32" s="6">
        <v>1</v>
      </c>
      <c r="H32" s="31">
        <v>1</v>
      </c>
      <c r="I32" s="6">
        <f>D32*E32*G32*H32</f>
        <v>0</v>
      </c>
      <c r="J32" s="31">
        <f>1-H32</f>
        <v>0</v>
      </c>
      <c r="K32" s="6">
        <f>D32*E32*G32*J32</f>
        <v>0</v>
      </c>
      <c r="L32" s="31">
        <f>H32</f>
        <v>1</v>
      </c>
      <c r="M32" s="6">
        <f>I32*F32</f>
        <v>0</v>
      </c>
      <c r="N32" s="31">
        <f>J32</f>
        <v>0</v>
      </c>
      <c r="O32" s="6">
        <f>K32*F32</f>
        <v>0</v>
      </c>
      <c r="P32" s="6">
        <f>SUM(I32,K32)</f>
        <v>0</v>
      </c>
      <c r="Q32" s="6">
        <f>SUM(M32,O32)</f>
        <v>0</v>
      </c>
      <c r="R32" s="6">
        <f t="shared" si="10"/>
        <v>0</v>
      </c>
    </row>
    <row r="33" spans="1:18" ht="12.75">
      <c r="A33" s="7">
        <v>31</v>
      </c>
      <c r="B33" s="25" t="s">
        <v>37</v>
      </c>
      <c r="C33" s="26">
        <f>ROUND(I33/1000,0)</f>
        <v>0</v>
      </c>
      <c r="D33" s="38"/>
      <c r="E33" s="38"/>
      <c r="R33" s="6">
        <f t="shared" si="10"/>
        <v>0</v>
      </c>
    </row>
    <row r="34" spans="1:18" ht="12.75">
      <c r="A34" s="7">
        <v>32</v>
      </c>
      <c r="B34" s="4" t="s">
        <v>38</v>
      </c>
      <c r="C34" s="13">
        <f>ROUND(I34/1000,0)</f>
        <v>0</v>
      </c>
      <c r="D34" s="38">
        <v>15</v>
      </c>
      <c r="E34" s="38">
        <v>7000</v>
      </c>
      <c r="F34" s="31">
        <v>0</v>
      </c>
      <c r="G34" s="6">
        <v>1</v>
      </c>
      <c r="H34" s="31">
        <v>0</v>
      </c>
      <c r="I34" s="6">
        <f>D34*E34*G34*H34</f>
        <v>0</v>
      </c>
      <c r="J34" s="31">
        <f>1-H34</f>
        <v>1</v>
      </c>
      <c r="K34" s="6">
        <f>D34*E34*G34*J34</f>
        <v>105000</v>
      </c>
      <c r="L34" s="31">
        <f>H34</f>
        <v>0</v>
      </c>
      <c r="M34" s="6">
        <f>I34*F34</f>
        <v>0</v>
      </c>
      <c r="N34" s="31">
        <f>J34</f>
        <v>1</v>
      </c>
      <c r="O34" s="6">
        <f>K34*F34</f>
        <v>0</v>
      </c>
      <c r="P34" s="6">
        <f>SUM(I34,K34)</f>
        <v>105000</v>
      </c>
      <c r="Q34" s="6">
        <f>SUM(M34,O34)</f>
        <v>0</v>
      </c>
      <c r="R34" s="6">
        <f t="shared" si="10"/>
        <v>105000</v>
      </c>
    </row>
    <row r="35" spans="1:31" s="3" customFormat="1" ht="12.75">
      <c r="A35" s="7">
        <v>33</v>
      </c>
      <c r="B35" s="1" t="s">
        <v>16</v>
      </c>
      <c r="C35" s="15" t="e">
        <f>SUM(C3:C34)</f>
        <v>#REF!</v>
      </c>
      <c r="D35" s="39"/>
      <c r="E35" s="39"/>
      <c r="F35" s="32"/>
      <c r="G35" s="2"/>
      <c r="H35" s="32"/>
      <c r="I35" s="2"/>
      <c r="J35" s="32"/>
      <c r="K35" s="2"/>
      <c r="L35" s="32"/>
      <c r="M35" s="2"/>
      <c r="N35" s="3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3" customFormat="1" ht="12.75">
      <c r="A36" s="7"/>
      <c r="B36" s="1"/>
      <c r="C36" s="15"/>
      <c r="D36" s="39"/>
      <c r="E36" s="39"/>
      <c r="F36" s="32"/>
      <c r="G36" s="2"/>
      <c r="H36" s="32"/>
      <c r="I36" s="2"/>
      <c r="J36" s="32"/>
      <c r="K36" s="2"/>
      <c r="L36" s="32"/>
      <c r="M36" s="2"/>
      <c r="N36" s="3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5" ht="12.75">
      <c r="A37" s="45" t="s">
        <v>63</v>
      </c>
      <c r="C37" s="13"/>
      <c r="D37" s="38"/>
      <c r="E37" s="38"/>
    </row>
    <row r="38" spans="1:5" ht="12.75">
      <c r="A38" s="45"/>
      <c r="C38" s="13"/>
      <c r="D38" s="38"/>
      <c r="E38" s="38"/>
    </row>
    <row r="39" spans="1:5" ht="12.75">
      <c r="A39" s="19">
        <v>35</v>
      </c>
      <c r="B39" s="20" t="s">
        <v>40</v>
      </c>
      <c r="C39" s="34" t="e">
        <f>C41-C35</f>
        <v>#REF!</v>
      </c>
      <c r="D39" s="38"/>
      <c r="E39" s="38"/>
    </row>
    <row r="40" spans="1:5" ht="12.75">
      <c r="A40" s="7">
        <v>36</v>
      </c>
      <c r="C40" s="35"/>
      <c r="D40" s="38"/>
      <c r="E40" s="38"/>
    </row>
    <row r="41" spans="1:5" ht="12.75">
      <c r="A41" s="7">
        <v>37</v>
      </c>
      <c r="B41" s="1" t="s">
        <v>20</v>
      </c>
      <c r="C41" s="36">
        <f>SUM(C43:C46)</f>
        <v>37436</v>
      </c>
      <c r="D41" s="38"/>
      <c r="E41" s="38"/>
    </row>
    <row r="42" spans="1:5" ht="12.75">
      <c r="A42" s="7">
        <v>38</v>
      </c>
      <c r="C42" s="37"/>
      <c r="D42" s="38"/>
      <c r="E42" s="38"/>
    </row>
    <row r="43" spans="1:5" ht="12.75">
      <c r="A43" s="7">
        <v>39</v>
      </c>
      <c r="B43" s="1" t="s">
        <v>21</v>
      </c>
      <c r="C43" s="36">
        <v>1000</v>
      </c>
      <c r="D43" s="38"/>
      <c r="E43" s="38"/>
    </row>
    <row r="44" spans="1:5" ht="12.75">
      <c r="A44" s="7">
        <v>40</v>
      </c>
      <c r="B44" s="1" t="s">
        <v>22</v>
      </c>
      <c r="C44" s="36">
        <v>200</v>
      </c>
      <c r="D44" s="38"/>
      <c r="E44" s="38"/>
    </row>
    <row r="45" spans="1:5" ht="12.75">
      <c r="A45" s="7">
        <v>41</v>
      </c>
      <c r="B45" s="1" t="s">
        <v>70</v>
      </c>
      <c r="C45" s="36">
        <v>7063</v>
      </c>
      <c r="D45" s="38"/>
      <c r="E45" s="38"/>
    </row>
    <row r="46" spans="1:5" ht="25.5">
      <c r="A46" s="7">
        <v>42</v>
      </c>
      <c r="B46" s="1" t="s">
        <v>33</v>
      </c>
      <c r="C46" s="36">
        <f>SUM(C47,C52,C53,C54,C57,C58)</f>
        <v>29173</v>
      </c>
      <c r="D46" s="38"/>
      <c r="E46" s="38"/>
    </row>
    <row r="47" spans="1:5" ht="12.75">
      <c r="A47" s="7">
        <v>43</v>
      </c>
      <c r="B47" s="4" t="s">
        <v>23</v>
      </c>
      <c r="C47" s="37">
        <v>20001</v>
      </c>
      <c r="D47" s="38"/>
      <c r="E47" s="38"/>
    </row>
    <row r="48" spans="1:5" ht="12.75">
      <c r="A48" s="7">
        <v>44</v>
      </c>
      <c r="B48" s="4" t="s">
        <v>42</v>
      </c>
      <c r="C48" s="37">
        <v>0</v>
      </c>
      <c r="D48" s="38"/>
      <c r="E48" s="38"/>
    </row>
    <row r="49" spans="1:5" ht="12.75">
      <c r="A49" s="7">
        <v>45</v>
      </c>
      <c r="B49" s="4" t="s">
        <v>43</v>
      </c>
      <c r="C49" s="37">
        <v>0</v>
      </c>
      <c r="D49" s="38"/>
      <c r="E49" s="38"/>
    </row>
    <row r="50" spans="1:5" ht="12.75">
      <c r="A50" s="7">
        <v>46</v>
      </c>
      <c r="B50" s="4" t="s">
        <v>44</v>
      </c>
      <c r="C50" s="37">
        <v>0</v>
      </c>
      <c r="D50" s="38"/>
      <c r="E50" s="38"/>
    </row>
    <row r="51" spans="1:5" ht="12.75">
      <c r="A51" s="7">
        <v>47</v>
      </c>
      <c r="B51" s="4" t="s">
        <v>45</v>
      </c>
      <c r="C51" s="37">
        <v>0</v>
      </c>
      <c r="D51" s="38"/>
      <c r="E51" s="38"/>
    </row>
    <row r="52" spans="1:5" ht="12.75">
      <c r="A52" s="7">
        <v>48</v>
      </c>
      <c r="B52" s="4" t="s">
        <v>3</v>
      </c>
      <c r="C52" s="37">
        <v>0</v>
      </c>
      <c r="D52" s="38"/>
      <c r="E52" s="38"/>
    </row>
    <row r="53" spans="1:5" ht="25.5">
      <c r="A53" s="7">
        <v>49</v>
      </c>
      <c r="B53" s="4" t="s">
        <v>24</v>
      </c>
      <c r="C53" s="37">
        <v>0</v>
      </c>
      <c r="D53" s="38"/>
      <c r="E53" s="38"/>
    </row>
    <row r="54" spans="1:5" ht="12.75">
      <c r="A54" s="7">
        <v>50</v>
      </c>
      <c r="B54" s="4" t="s">
        <v>25</v>
      </c>
      <c r="C54" s="37">
        <f>SUM(C55:C56)</f>
        <v>7480</v>
      </c>
      <c r="D54" s="38"/>
      <c r="E54" s="38"/>
    </row>
    <row r="55" spans="1:5" ht="25.5">
      <c r="A55" s="7">
        <v>51</v>
      </c>
      <c r="B55" s="4" t="s">
        <v>26</v>
      </c>
      <c r="C55" s="37">
        <v>2430</v>
      </c>
      <c r="D55" s="38"/>
      <c r="E55" s="38"/>
    </row>
    <row r="56" spans="1:5" ht="25.5">
      <c r="A56" s="7">
        <v>52</v>
      </c>
      <c r="B56" s="4" t="s">
        <v>27</v>
      </c>
      <c r="C56" s="37">
        <v>5050</v>
      </c>
      <c r="D56" s="38"/>
      <c r="E56" s="38"/>
    </row>
    <row r="57" spans="1:5" ht="12.75">
      <c r="A57" s="7">
        <v>53</v>
      </c>
      <c r="B57" s="4" t="s">
        <v>28</v>
      </c>
      <c r="C57" s="37">
        <v>1692</v>
      </c>
      <c r="D57" s="38"/>
      <c r="E57" s="38"/>
    </row>
    <row r="58" spans="1:5" ht="12.75">
      <c r="A58" s="7">
        <v>54</v>
      </c>
      <c r="B58" s="4" t="s">
        <v>47</v>
      </c>
      <c r="C58" s="37">
        <v>0</v>
      </c>
      <c r="D58" s="38"/>
      <c r="E58" s="38"/>
    </row>
  </sheetData>
  <printOptions gridLines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70" r:id="rId1"/>
  <headerFooter alignWithMargins="0">
    <oddHeader>&amp;L&amp;"Arial CE,Félkövér"II. MELLÉKLET 4.B táblázat&amp;C&amp;"Arial CE,Félkövér"SZOCIÁLIS JELLEGŰ KIADÁSOK LÉTSZÁMTERVE&amp;R&amp;"Arial CE,Dőlt"(eFt)</oddHeader>
    <oddFooter>&amp;R&amp;N/&amp;P. OLDAL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user</cp:lastModifiedBy>
  <cp:lastPrinted>2011-02-14T14:18:52Z</cp:lastPrinted>
  <dcterms:created xsi:type="dcterms:W3CDTF">2007-03-26T11:05:33Z</dcterms:created>
  <dcterms:modified xsi:type="dcterms:W3CDTF">2011-08-25T11:52:43Z</dcterms:modified>
  <cp:category/>
  <cp:version/>
  <cp:contentType/>
  <cp:contentStatus/>
</cp:coreProperties>
</file>