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85" windowHeight="5475" activeTab="0"/>
  </bookViews>
  <sheets>
    <sheet name="Szoc telj végleges" sheetId="1" r:id="rId1"/>
    <sheet name="Szakfel" sheetId="2" r:id="rId2"/>
  </sheets>
  <definedNames>
    <definedName name="_xlnm.Print_Titles" localSheetId="1">'Szakfel'!$1:$3</definedName>
    <definedName name="_xlnm.Print_Titles" localSheetId="0">'Szoc telj végleges'!$1:$3</definedName>
  </definedNames>
  <calcPr fullCalcOnLoad="1"/>
</workbook>
</file>

<file path=xl/sharedStrings.xml><?xml version="1.0" encoding="utf-8"?>
<sst xmlns="http://schemas.openxmlformats.org/spreadsheetml/2006/main" count="176" uniqueCount="101">
  <si>
    <t>Támogatási forma</t>
  </si>
  <si>
    <t>Szakfeladat</t>
  </si>
  <si>
    <t>Gyermekszületési támogatás</t>
  </si>
  <si>
    <t>E. pb. gyerm.véd. Tám</t>
  </si>
  <si>
    <t>Nem közoktatási intézményben szociális étkeztetés</t>
  </si>
  <si>
    <t>Szoc. étkezés</t>
  </si>
  <si>
    <t>Lakáshoz jutás feladatai</t>
  </si>
  <si>
    <t>E. pb. szoc. Tám</t>
  </si>
  <si>
    <t>Rsz. Pb. gyerm.véd. Tám</t>
  </si>
  <si>
    <t>Rsz. Pb. szoc. Tám</t>
  </si>
  <si>
    <t>Rendszeres szociális segély</t>
  </si>
  <si>
    <t>Rendszeres gyermekvédelmi kedvezmény</t>
  </si>
  <si>
    <t>Átmeneti segély</t>
  </si>
  <si>
    <t>Gyógyszertámogatások</t>
  </si>
  <si>
    <t>Temetési segély</t>
  </si>
  <si>
    <t>Méltányossági közgyógyellátási igazolványok</t>
  </si>
  <si>
    <t>Egyéb szociális feladatokra (tartalék) Ebből:- 70 éven felüliek karácsonya 2.500000            -előre nem tervezhető kiadás speciális feladatokra 1.000000</t>
  </si>
  <si>
    <t>Lakásfenntartási támogatás</t>
  </si>
  <si>
    <t>Rendkívüli gyermekvédelmi támogatás beisk.</t>
  </si>
  <si>
    <t>Felsőoktatásban tanulók támogatása</t>
  </si>
  <si>
    <t>Házi segítségnyújtás</t>
  </si>
  <si>
    <t>Házi segítégnyújtás</t>
  </si>
  <si>
    <t>Munkanélküli ellátások</t>
  </si>
  <si>
    <t>Fők. Szla szám</t>
  </si>
  <si>
    <t>Családi ápolási díj NORMATÍV</t>
  </si>
  <si>
    <t>Családi ápolási díj HELYI MEGÁLL.</t>
  </si>
  <si>
    <t>2007. EI</t>
  </si>
  <si>
    <t>MOD EI</t>
  </si>
  <si>
    <t>TELJ</t>
  </si>
  <si>
    <t>Gyermek-és ifjúságvédelem ingyenes tankönyv</t>
  </si>
  <si>
    <t>MODTEL%</t>
  </si>
  <si>
    <t>194443 fők Egyéb felhalm tám kölcs (Hargitai F.)</t>
  </si>
  <si>
    <t>19344 fők Műk. Célú kölcsön (Szabó Csilla)</t>
  </si>
  <si>
    <t>2008 EI</t>
  </si>
  <si>
    <t>Pénzbeli szociális juttatások</t>
  </si>
  <si>
    <t>Szociális és gyermekjóléti alapszolgáltatás feladatai (házi szoc.)</t>
  </si>
  <si>
    <t>Gyermek és ifj.védelem (ingyenes étkezés)</t>
  </si>
  <si>
    <t>Gyermek és ifj.védelem (ingyenes tankönyv)</t>
  </si>
  <si>
    <t>Közcélú foglalkoztatás</t>
  </si>
  <si>
    <t>KIADÁS ÖSSZESEN</t>
  </si>
  <si>
    <t>Tehetséggondozási alap</t>
  </si>
  <si>
    <t>FELOSZTHATÓ KÜLÖNBSÉG</t>
  </si>
  <si>
    <t>Családi ápolási díj nyugdíjjárulék</t>
  </si>
  <si>
    <t xml:space="preserve">Gyermekek napközbeni ellátása keretében nyújtott étkeztetés tér. Díjának szoc. Alapon történő egyedi mérséklése, illetve elengedése </t>
  </si>
  <si>
    <t>Gyermek-és ifjúságvédelem gyermekétkeztetés</t>
  </si>
  <si>
    <t>BEVÉTELEK ÖSSZ. (A+B+C)</t>
  </si>
  <si>
    <t xml:space="preserve">A) GYERMEKSZÜLETÉSI TÁMOGATÁS </t>
  </si>
  <si>
    <t>B) TEHETSÉGGONDOZÁSI ALAP</t>
  </si>
  <si>
    <t>C) SZOCIÁLIS JELLEGŰ ÁLLAMI NORMATÍVÁK ÖSSZESEN, ebből:</t>
  </si>
  <si>
    <t>ebből Gyermek és ifj.védelem (ingyenes étkezés) ÓVODA</t>
  </si>
  <si>
    <t>ebből Gyermek és ifj.védelem (ingyenes étkezés) ISKOLA</t>
  </si>
  <si>
    <t>Intézményfenntartó társulások</t>
  </si>
  <si>
    <t>70 éven felüliek rendezvényére készlet</t>
  </si>
  <si>
    <t>70 éven felüliek rendezvényére repi</t>
  </si>
  <si>
    <t>70 éven felüliek rendezvényére Áfa</t>
  </si>
  <si>
    <t>I.6 MELLÉKLET Szociális jellegű kiadások előirányzat és teljesítési adatai 2007. év 1-12 hó (07.12.31.)</t>
  </si>
  <si>
    <t xml:space="preserve">Közcélú foglalkoztatás </t>
  </si>
  <si>
    <t>Végösszeg</t>
  </si>
  <si>
    <t>Gyermekek napközbeni ellátása keretében nyújtott étkeztetés tér. Díjának szoc. Alapon történő egyedi mérséklése, illetve elengedése HELYI ÓVODA</t>
  </si>
  <si>
    <t>Gyermekek napközbeni ellátása keretében nyújtott étkeztetés tér. Díjának szoc. Alapon történő egyedi mérséklése, illetve elengedése  HELYI  ISKOLA</t>
  </si>
  <si>
    <t>Gyermek-és ifjúságvédelem gyermekétkeztetés ÁLLAMI ÓVODA</t>
  </si>
  <si>
    <t>Gyermek-és ifjúságvédelem gyermekétkeztetés ÁLLAMI ISKOLA</t>
  </si>
  <si>
    <t>Étkezés Szt 62§</t>
  </si>
  <si>
    <t>EI</t>
  </si>
  <si>
    <t>Egyéb rászor.függ.ellát.</t>
  </si>
  <si>
    <t>Közgyógyell.</t>
  </si>
  <si>
    <t>Rászor.függ.normatív kedv.</t>
  </si>
  <si>
    <t>Nem fogl.szem.rendszeres szoc.seg.</t>
  </si>
  <si>
    <t>Egyéb lakásfennt.tám.</t>
  </si>
  <si>
    <t>Normatív ápolási díj</t>
  </si>
  <si>
    <t>Egyéb ápolási díj</t>
  </si>
  <si>
    <t>Pénzbeni átmeneti seg.</t>
  </si>
  <si>
    <t>Pénzbeni temetési seg.</t>
  </si>
  <si>
    <t>Norm. Rendszeres gyerekvéd. Tám.</t>
  </si>
  <si>
    <t>Rendkívüli gyermekvéd. Tám.</t>
  </si>
  <si>
    <t>Munkaerőpiaci pénzbeni ellát.</t>
  </si>
  <si>
    <t>Szla neve</t>
  </si>
  <si>
    <t>Szakfeladat Neve</t>
  </si>
  <si>
    <t xml:space="preserve">Fők. Szla </t>
  </si>
  <si>
    <t>I.6 MELLÉKLET Szociális jellegű kiadások 2008 évi előirányzat adatai</t>
  </si>
  <si>
    <t>Sor</t>
  </si>
  <si>
    <t>37315EI/37325</t>
  </si>
  <si>
    <t>Támog. Értékű műk.célú kiad Önkorm.nak</t>
  </si>
  <si>
    <t xml:space="preserve">Nem foglalkoztatott személyek rendszeres szociális segélye Szt. 37/A.§ (1) bek. b) pont  </t>
  </si>
  <si>
    <t>Lakásfenntartási támogatás Szt. 38.§ (1) bek. c) pont (helyi megállapítás)</t>
  </si>
  <si>
    <t xml:space="preserve">Ápolási díj Szt.43/B. §  (helyi megállapítás) </t>
  </si>
  <si>
    <t>Átmeneti segély Szt. 45.§</t>
  </si>
  <si>
    <t>Temetési segély Szt. 46.§</t>
  </si>
  <si>
    <t xml:space="preserve">Rendszeres gyermekvédelmi kedvezményben részesülők pénzbeli támogatása (Gyvt. 20/A.§) </t>
  </si>
  <si>
    <t>Rendkívüli gyermekvédelmi támogatás Gyvt. 21.§ (helyi megállapítás) beisk.</t>
  </si>
  <si>
    <t xml:space="preserve">Közgyógyellátás Szt. 49.§ </t>
  </si>
  <si>
    <t xml:space="preserve">Ápolási díj Szt. 41.§ (1) bek. 43/A. §  (1) és (4) bek. (normatív) </t>
  </si>
  <si>
    <t>12 Űrlap</t>
  </si>
  <si>
    <t>Pénze. Átad.</t>
  </si>
  <si>
    <t>PÉNZESZKÖZÁTADÁS</t>
  </si>
  <si>
    <t>853 255 Összesen</t>
  </si>
  <si>
    <t>853 311 Összesen</t>
  </si>
  <si>
    <t>853 322 Összesen</t>
  </si>
  <si>
    <t>853 333 Összesen</t>
  </si>
  <si>
    <t>853 344 Összesen</t>
  </si>
  <si>
    <t>853 355 Összesen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</si>
</sst>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_-* #,##0.000\ _F_t_-;\-* #,##0.000\ _F_t_-;_-* &quot;-&quot;??\ _F_t_-;_-@_-"/>
    <numFmt numFmtId="166" formatCode="#,##0.00\ _F_t"/>
    <numFmt numFmtId="167" formatCode="0.0"/>
    <numFmt numFmtId="168" formatCode="_-* #,##0\ _F_t_-;\-* #,##0\ _F_t_-;_-* &quot;-&quot;??\ _F_t_-;_-@_-"/>
    <numFmt numFmtId="169" formatCode="#,##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  <numFmt numFmtId="184" formatCode="#,##0.00000000000000"/>
    <numFmt numFmtId="185" formatCode="#,##0.000000000000000"/>
    <numFmt numFmtId="186" formatCode="#,##0.0000000000000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" fontId="4" fillId="0" borderId="0" xfId="0" applyNumberFormat="1" applyFont="1" applyAlignment="1">
      <alignment horizontal="right" vertical="top"/>
    </xf>
    <xf numFmtId="1" fontId="0" fillId="0" borderId="0" xfId="0" applyNumberFormat="1" applyAlignment="1">
      <alignment horizontal="right" vertical="top"/>
    </xf>
    <xf numFmtId="3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4" fontId="0" fillId="0" borderId="0" xfId="0" applyNumberForma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3" fontId="0" fillId="0" borderId="0" xfId="0" applyNumberFormat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horizontal="right" vertical="top"/>
    </xf>
    <xf numFmtId="3" fontId="4" fillId="2" borderId="1" xfId="0" applyNumberFormat="1" applyFont="1" applyFill="1" applyBorder="1" applyAlignment="1">
      <alignment vertical="top" wrapText="1"/>
    </xf>
    <xf numFmtId="3" fontId="0" fillId="2" borderId="1" xfId="0" applyNumberForma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 vertical="top"/>
    </xf>
    <xf numFmtId="3" fontId="5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3" fontId="3" fillId="0" borderId="0" xfId="0" applyNumberFormat="1" applyFont="1" applyAlignment="1">
      <alignment horizontal="right" vertical="top"/>
    </xf>
    <xf numFmtId="3" fontId="4" fillId="0" borderId="0" xfId="0" applyNumberFormat="1" applyFont="1" applyFill="1" applyAlignment="1">
      <alignment vertical="top"/>
    </xf>
    <xf numFmtId="3" fontId="0" fillId="0" borderId="1" xfId="0" applyNumberFormat="1" applyFill="1" applyBorder="1" applyAlignment="1">
      <alignment vertical="top" wrapText="1"/>
    </xf>
    <xf numFmtId="3" fontId="0" fillId="0" borderId="0" xfId="0" applyNumberFormat="1" applyFill="1" applyAlignment="1">
      <alignment vertical="top" wrapText="1"/>
    </xf>
    <xf numFmtId="0" fontId="4" fillId="0" borderId="0" xfId="0" applyFont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Fill="1" applyBorder="1" applyAlignment="1">
      <alignment vertical="top" wrapText="1"/>
    </xf>
    <xf numFmtId="3" fontId="0" fillId="0" borderId="2" xfId="0" applyNumberFormat="1" applyFill="1" applyBorder="1" applyAlignment="1">
      <alignment vertical="top" wrapText="1"/>
    </xf>
    <xf numFmtId="3" fontId="0" fillId="0" borderId="3" xfId="0" applyNumberForma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1" fontId="4" fillId="2" borderId="0" xfId="0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pane ySplit="3" topLeftCell="BM4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38.125" style="5" customWidth="1"/>
    <col min="2" max="2" width="8.875" style="15" customWidth="1"/>
    <col min="3" max="5" width="9.625" style="6" customWidth="1"/>
    <col min="6" max="6" width="9.625" style="13" customWidth="1"/>
    <col min="7" max="7" width="12.125" style="7" customWidth="1"/>
    <col min="8" max="8" width="23.125" style="7" customWidth="1"/>
    <col min="9" max="9" width="15.375" style="10" customWidth="1"/>
    <col min="10" max="10" width="9.125" style="7" customWidth="1"/>
    <col min="11" max="16384" width="9.125" style="8" customWidth="1"/>
  </cols>
  <sheetData>
    <row r="1" spans="1:2" ht="12.75">
      <c r="A1" s="4" t="s">
        <v>55</v>
      </c>
      <c r="B1" s="3"/>
    </row>
    <row r="3" spans="1:10" s="4" customFormat="1" ht="12.75">
      <c r="A3" s="1" t="s">
        <v>0</v>
      </c>
      <c r="B3" s="18" t="s">
        <v>33</v>
      </c>
      <c r="C3" s="11" t="s">
        <v>26</v>
      </c>
      <c r="D3" s="11" t="s">
        <v>27</v>
      </c>
      <c r="E3" s="11" t="s">
        <v>28</v>
      </c>
      <c r="F3" s="12" t="s">
        <v>30</v>
      </c>
      <c r="G3" s="3" t="s">
        <v>1</v>
      </c>
      <c r="H3" s="3"/>
      <c r="I3" s="9" t="s">
        <v>23</v>
      </c>
      <c r="J3" s="3"/>
    </row>
    <row r="4" spans="1:8" ht="12.75">
      <c r="A4" s="5" t="s">
        <v>20</v>
      </c>
      <c r="B4" s="19">
        <v>0</v>
      </c>
      <c r="C4" s="6">
        <v>1774</v>
      </c>
      <c r="D4" s="6">
        <v>1774</v>
      </c>
      <c r="E4" s="6">
        <v>1869</v>
      </c>
      <c r="F4" s="13">
        <f>IF(D4=0,,E4/(D4/100))</f>
        <v>105.35512965050734</v>
      </c>
      <c r="G4" s="7">
        <v>853233</v>
      </c>
      <c r="H4" s="7" t="s">
        <v>21</v>
      </c>
    </row>
    <row r="5" spans="1:9" ht="25.5">
      <c r="A5" s="5" t="s">
        <v>4</v>
      </c>
      <c r="B5" s="19">
        <v>330</v>
      </c>
      <c r="C5" s="6">
        <v>0</v>
      </c>
      <c r="D5" s="6">
        <v>0</v>
      </c>
      <c r="E5" s="6">
        <v>330</v>
      </c>
      <c r="F5" s="13">
        <f>IF(D5=0,,E5/(D5/100))</f>
        <v>0</v>
      </c>
      <c r="G5" s="7">
        <v>853255</v>
      </c>
      <c r="H5" s="7" t="s">
        <v>5</v>
      </c>
      <c r="I5" s="10">
        <v>583225</v>
      </c>
    </row>
    <row r="6" spans="1:9" ht="12.75">
      <c r="A6" s="5" t="s">
        <v>24</v>
      </c>
      <c r="B6" s="19"/>
      <c r="C6" s="6">
        <v>1000</v>
      </c>
      <c r="D6" s="6">
        <v>1000</v>
      </c>
      <c r="E6" s="6">
        <v>3260</v>
      </c>
      <c r="F6" s="13">
        <f>IF(D6=0,,E6/(D6/100))</f>
        <v>326</v>
      </c>
      <c r="G6" s="7">
        <v>853311</v>
      </c>
      <c r="H6" s="7" t="s">
        <v>9</v>
      </c>
      <c r="I6" s="10">
        <v>5832161</v>
      </c>
    </row>
    <row r="7" spans="1:9" ht="12.75">
      <c r="A7" s="5" t="s">
        <v>25</v>
      </c>
      <c r="B7" s="19">
        <v>2200</v>
      </c>
      <c r="C7" s="6">
        <v>2000</v>
      </c>
      <c r="D7" s="6">
        <v>2000</v>
      </c>
      <c r="E7" s="6">
        <v>0</v>
      </c>
      <c r="F7" s="13">
        <f>IF(D7=0,,E7/(D7/100))</f>
        <v>0</v>
      </c>
      <c r="G7" s="7">
        <v>853311</v>
      </c>
      <c r="H7" s="7" t="s">
        <v>9</v>
      </c>
      <c r="I7" s="10">
        <v>5832162</v>
      </c>
    </row>
    <row r="8" spans="1:9" ht="12.75">
      <c r="A8" s="5" t="s">
        <v>42</v>
      </c>
      <c r="B8" s="19">
        <v>400</v>
      </c>
      <c r="E8" s="6">
        <v>403</v>
      </c>
      <c r="G8" s="7">
        <v>853311</v>
      </c>
      <c r="H8" s="7" t="s">
        <v>9</v>
      </c>
      <c r="I8" s="10">
        <v>5832162</v>
      </c>
    </row>
    <row r="9" spans="1:9" ht="12.75">
      <c r="A9" s="5" t="s">
        <v>51</v>
      </c>
      <c r="B9" s="19">
        <v>1266</v>
      </c>
      <c r="G9" s="7">
        <v>853311</v>
      </c>
      <c r="H9" s="7" t="s">
        <v>9</v>
      </c>
      <c r="I9" s="10" t="s">
        <v>81</v>
      </c>
    </row>
    <row r="10" spans="1:9" ht="51">
      <c r="A10" s="5" t="s">
        <v>43</v>
      </c>
      <c r="B10" s="19"/>
      <c r="C10" s="6">
        <v>5500</v>
      </c>
      <c r="D10" s="6">
        <v>5500</v>
      </c>
      <c r="E10" s="6">
        <f>SUM(E11:E12)</f>
        <v>10720.825</v>
      </c>
      <c r="F10" s="13">
        <f>IF(D10=0,,E10/(D10/100))</f>
        <v>194.92409090909092</v>
      </c>
      <c r="G10" s="7">
        <v>853322</v>
      </c>
      <c r="H10" s="7" t="s">
        <v>8</v>
      </c>
      <c r="I10" s="10">
        <v>583219</v>
      </c>
    </row>
    <row r="11" spans="1:9" ht="51">
      <c r="A11" s="5" t="s">
        <v>58</v>
      </c>
      <c r="B11" s="19">
        <v>5271</v>
      </c>
      <c r="E11" s="6">
        <f>(3232465+565985+1391195)/1000</f>
        <v>5189.645</v>
      </c>
      <c r="G11" s="7">
        <v>853322</v>
      </c>
      <c r="H11" s="7" t="s">
        <v>8</v>
      </c>
      <c r="I11" s="10">
        <v>583219</v>
      </c>
    </row>
    <row r="12" spans="1:9" ht="51">
      <c r="A12" s="5" t="s">
        <v>59</v>
      </c>
      <c r="B12" s="19">
        <v>4818</v>
      </c>
      <c r="E12" s="6">
        <f>(3673055+1858125)/1000</f>
        <v>5531.18</v>
      </c>
      <c r="G12" s="7">
        <v>853322</v>
      </c>
      <c r="H12" s="7" t="s">
        <v>8</v>
      </c>
      <c r="I12" s="10">
        <v>583219</v>
      </c>
    </row>
    <row r="13" spans="1:9" ht="25.5">
      <c r="A13" s="5" t="s">
        <v>44</v>
      </c>
      <c r="B13" s="19"/>
      <c r="C13" s="6">
        <v>6380</v>
      </c>
      <c r="D13" s="6">
        <v>6380</v>
      </c>
      <c r="E13" s="6">
        <f>SUM(E14:E15)</f>
        <v>5099</v>
      </c>
      <c r="F13" s="13">
        <f>IF(D13=0,,E13/(D13/100))</f>
        <v>79.92163009404389</v>
      </c>
      <c r="G13" s="7">
        <v>853322</v>
      </c>
      <c r="H13" s="7" t="s">
        <v>8</v>
      </c>
      <c r="I13" s="10">
        <v>583224</v>
      </c>
    </row>
    <row r="14" spans="1:9" ht="25.5">
      <c r="A14" s="5" t="s">
        <v>60</v>
      </c>
      <c r="B14" s="19">
        <v>2310</v>
      </c>
      <c r="E14" s="6">
        <v>2180</v>
      </c>
      <c r="G14" s="7">
        <v>853322</v>
      </c>
      <c r="H14" s="7" t="s">
        <v>8</v>
      </c>
      <c r="I14" s="10">
        <v>583224</v>
      </c>
    </row>
    <row r="15" spans="1:9" ht="25.5">
      <c r="A15" s="5" t="s">
        <v>61</v>
      </c>
      <c r="B15" s="19">
        <v>3630</v>
      </c>
      <c r="E15" s="6">
        <v>2919</v>
      </c>
      <c r="G15" s="7">
        <v>853322</v>
      </c>
      <c r="H15" s="7" t="s">
        <v>8</v>
      </c>
      <c r="I15" s="10">
        <v>583224</v>
      </c>
    </row>
    <row r="16" spans="1:9" ht="25.5">
      <c r="A16" s="5" t="s">
        <v>29</v>
      </c>
      <c r="B16" s="19">
        <f>1690</f>
        <v>1690</v>
      </c>
      <c r="C16" s="6">
        <f>1470+425</f>
        <v>1895</v>
      </c>
      <c r="D16" s="6">
        <f>1470+425</f>
        <v>1895</v>
      </c>
      <c r="E16" s="6">
        <v>1843</v>
      </c>
      <c r="F16" s="13">
        <f>IF(D16=0,,E16/(D16/100))</f>
        <v>97.25593667546174</v>
      </c>
      <c r="G16" s="7">
        <v>853322</v>
      </c>
      <c r="H16" s="7" t="s">
        <v>8</v>
      </c>
      <c r="I16" s="10">
        <v>583224</v>
      </c>
    </row>
    <row r="17" spans="1:9" ht="12.75">
      <c r="A17" s="5" t="s">
        <v>11</v>
      </c>
      <c r="B17" s="19">
        <v>1000</v>
      </c>
      <c r="C17" s="6">
        <v>210</v>
      </c>
      <c r="D17" s="6">
        <v>210</v>
      </c>
      <c r="E17" s="6">
        <v>995</v>
      </c>
      <c r="F17" s="13">
        <f>IF(D17=0,,E17/(D17/100))</f>
        <v>473.8095238095238</v>
      </c>
      <c r="G17" s="7">
        <v>853322</v>
      </c>
      <c r="H17" s="7" t="s">
        <v>8</v>
      </c>
      <c r="I17" s="10">
        <v>5832181</v>
      </c>
    </row>
    <row r="18" spans="1:9" ht="12.75">
      <c r="A18" s="5" t="s">
        <v>38</v>
      </c>
      <c r="B18" s="19">
        <v>916</v>
      </c>
      <c r="C18" s="6">
        <v>737</v>
      </c>
      <c r="G18" s="7">
        <v>853333</v>
      </c>
      <c r="H18" s="7" t="s">
        <v>22</v>
      </c>
      <c r="I18" s="10">
        <v>5861</v>
      </c>
    </row>
    <row r="19" spans="1:9" ht="12.75">
      <c r="A19" s="5" t="s">
        <v>10</v>
      </c>
      <c r="B19" s="19">
        <v>100</v>
      </c>
      <c r="C19" s="6">
        <v>100</v>
      </c>
      <c r="D19" s="6">
        <v>278</v>
      </c>
      <c r="E19" s="6">
        <v>641</v>
      </c>
      <c r="F19" s="13">
        <f>IF(D19=0,,E19/(D19/100))</f>
        <v>230.57553956834533</v>
      </c>
      <c r="G19" s="7">
        <v>853333</v>
      </c>
      <c r="H19" s="7" t="s">
        <v>22</v>
      </c>
      <c r="I19" s="10">
        <v>5832111</v>
      </c>
    </row>
    <row r="20" spans="1:9" ht="12.75">
      <c r="A20" s="5" t="s">
        <v>32</v>
      </c>
      <c r="B20" s="19"/>
      <c r="E20" s="6">
        <v>130</v>
      </c>
      <c r="F20" s="13">
        <f>IF(D20=0,,E20/(D20/100))</f>
        <v>0</v>
      </c>
      <c r="G20" s="7">
        <v>853344</v>
      </c>
      <c r="H20" s="7" t="s">
        <v>7</v>
      </c>
      <c r="I20" s="10">
        <v>19344</v>
      </c>
    </row>
    <row r="21" spans="1:9" ht="12.75">
      <c r="A21" s="5" t="s">
        <v>52</v>
      </c>
      <c r="B21" s="19"/>
      <c r="E21" s="6">
        <v>31</v>
      </c>
      <c r="G21" s="7">
        <v>853344</v>
      </c>
      <c r="H21" s="7" t="s">
        <v>7</v>
      </c>
      <c r="I21" s="10">
        <v>54923</v>
      </c>
    </row>
    <row r="22" spans="1:9" ht="12.75">
      <c r="A22" s="5" t="s">
        <v>54</v>
      </c>
      <c r="B22" s="19"/>
      <c r="E22" s="6">
        <v>6</v>
      </c>
      <c r="G22" s="7">
        <v>853344</v>
      </c>
      <c r="H22" s="7" t="s">
        <v>7</v>
      </c>
      <c r="I22" s="10">
        <v>56121</v>
      </c>
    </row>
    <row r="23" spans="1:9" ht="12.75">
      <c r="A23" s="5" t="s">
        <v>53</v>
      </c>
      <c r="B23" s="19"/>
      <c r="E23" s="6">
        <v>35</v>
      </c>
      <c r="G23" s="7">
        <v>853344</v>
      </c>
      <c r="H23" s="7" t="s">
        <v>7</v>
      </c>
      <c r="I23" s="10">
        <v>56223</v>
      </c>
    </row>
    <row r="24" spans="1:9" ht="25.5">
      <c r="A24" s="5" t="s">
        <v>31</v>
      </c>
      <c r="B24" s="19"/>
      <c r="C24" s="6">
        <v>0</v>
      </c>
      <c r="D24" s="6">
        <v>1000</v>
      </c>
      <c r="E24" s="6">
        <v>1000</v>
      </c>
      <c r="F24" s="13">
        <f aca="true" t="shared" si="0" ref="F24:F35">IF(D24=0,,E24/(D24/100))</f>
        <v>100</v>
      </c>
      <c r="G24" s="7">
        <v>853344</v>
      </c>
      <c r="H24" s="7" t="s">
        <v>7</v>
      </c>
      <c r="I24" s="10">
        <v>194443</v>
      </c>
    </row>
    <row r="25" spans="1:9" ht="12.75">
      <c r="A25" s="5" t="s">
        <v>6</v>
      </c>
      <c r="B25" s="19"/>
      <c r="C25" s="6">
        <v>4960</v>
      </c>
      <c r="D25" s="6">
        <v>4960</v>
      </c>
      <c r="E25" s="6">
        <v>4955</v>
      </c>
      <c r="F25" s="13">
        <f t="shared" si="0"/>
        <v>99.89919354838709</v>
      </c>
      <c r="G25" s="7">
        <v>853344</v>
      </c>
      <c r="H25" s="7" t="s">
        <v>7</v>
      </c>
      <c r="I25" s="10">
        <v>583219</v>
      </c>
    </row>
    <row r="26" spans="1:9" ht="51">
      <c r="A26" s="5" t="s">
        <v>16</v>
      </c>
      <c r="B26" s="19">
        <v>180</v>
      </c>
      <c r="C26" s="6">
        <v>1118</v>
      </c>
      <c r="D26" s="6">
        <v>1118</v>
      </c>
      <c r="E26" s="6">
        <f>1878+48</f>
        <v>1926</v>
      </c>
      <c r="F26" s="13">
        <f t="shared" si="0"/>
        <v>172.27191413237927</v>
      </c>
      <c r="G26" s="7">
        <v>853344</v>
      </c>
      <c r="H26" s="7" t="s">
        <v>7</v>
      </c>
      <c r="I26" s="10">
        <v>583219</v>
      </c>
    </row>
    <row r="27" spans="1:9" ht="25.5">
      <c r="A27" s="5" t="s">
        <v>15</v>
      </c>
      <c r="B27" s="19">
        <v>500</v>
      </c>
      <c r="C27" s="6">
        <v>400</v>
      </c>
      <c r="D27" s="6">
        <v>400</v>
      </c>
      <c r="E27" s="6">
        <v>487</v>
      </c>
      <c r="F27" s="13">
        <f t="shared" si="0"/>
        <v>121.75</v>
      </c>
      <c r="G27" s="7">
        <v>853344</v>
      </c>
      <c r="H27" s="7" t="s">
        <v>7</v>
      </c>
      <c r="I27" s="10">
        <v>583223</v>
      </c>
    </row>
    <row r="28" spans="1:9" ht="12.75">
      <c r="A28" s="5" t="s">
        <v>17</v>
      </c>
      <c r="B28" s="19">
        <v>400</v>
      </c>
      <c r="C28" s="6">
        <v>100</v>
      </c>
      <c r="D28" s="6">
        <v>100</v>
      </c>
      <c r="E28" s="6">
        <v>0</v>
      </c>
      <c r="F28" s="13">
        <f t="shared" si="0"/>
        <v>0</v>
      </c>
      <c r="G28" s="7">
        <v>853344</v>
      </c>
      <c r="H28" s="7" t="s">
        <v>7</v>
      </c>
      <c r="I28" s="10">
        <v>5832149</v>
      </c>
    </row>
    <row r="29" spans="1:9" ht="12.75">
      <c r="A29" s="5" t="s">
        <v>12</v>
      </c>
      <c r="B29" s="19">
        <v>2000</v>
      </c>
      <c r="C29" s="6">
        <v>3000</v>
      </c>
      <c r="D29" s="6">
        <v>3200</v>
      </c>
      <c r="E29" s="6">
        <v>1316</v>
      </c>
      <c r="F29" s="13">
        <f t="shared" si="0"/>
        <v>41.125</v>
      </c>
      <c r="G29" s="7">
        <v>853344</v>
      </c>
      <c r="H29" s="7" t="s">
        <v>7</v>
      </c>
      <c r="I29" s="10">
        <v>5832171</v>
      </c>
    </row>
    <row r="30" spans="1:9" ht="12.75">
      <c r="A30" s="5" t="s">
        <v>13</v>
      </c>
      <c r="B30" s="19">
        <v>0</v>
      </c>
      <c r="C30" s="6">
        <v>200</v>
      </c>
      <c r="D30" s="6">
        <v>200</v>
      </c>
      <c r="E30" s="6">
        <v>77</v>
      </c>
      <c r="F30" s="13">
        <f t="shared" si="0"/>
        <v>38.5</v>
      </c>
      <c r="G30" s="7">
        <v>853344</v>
      </c>
      <c r="H30" s="7" t="s">
        <v>7</v>
      </c>
      <c r="I30" s="10">
        <v>5832171</v>
      </c>
    </row>
    <row r="31" spans="1:9" ht="12.75">
      <c r="A31" s="5" t="s">
        <v>14</v>
      </c>
      <c r="B31" s="19">
        <v>400</v>
      </c>
      <c r="C31" s="6">
        <v>1000</v>
      </c>
      <c r="D31" s="6">
        <v>1000</v>
      </c>
      <c r="E31" s="6">
        <v>224</v>
      </c>
      <c r="F31" s="13">
        <f t="shared" si="0"/>
        <v>22.4</v>
      </c>
      <c r="G31" s="7">
        <v>853344</v>
      </c>
      <c r="H31" s="7" t="s">
        <v>7</v>
      </c>
      <c r="I31" s="10">
        <v>5832172</v>
      </c>
    </row>
    <row r="32" spans="1:9" ht="12.75">
      <c r="A32" s="5" t="s">
        <v>2</v>
      </c>
      <c r="B32" s="19">
        <v>1000</v>
      </c>
      <c r="C32" s="6">
        <v>3000</v>
      </c>
      <c r="D32" s="6">
        <v>3000</v>
      </c>
      <c r="E32" s="6">
        <v>2336</v>
      </c>
      <c r="F32" s="13">
        <f t="shared" si="0"/>
        <v>77.86666666666666</v>
      </c>
      <c r="G32" s="7">
        <v>853355</v>
      </c>
      <c r="H32" s="7" t="s">
        <v>3</v>
      </c>
      <c r="I32" s="10">
        <v>583219</v>
      </c>
    </row>
    <row r="33" spans="1:9" ht="12.75">
      <c r="A33" s="5" t="s">
        <v>19</v>
      </c>
      <c r="B33" s="19">
        <v>400</v>
      </c>
      <c r="C33" s="6">
        <v>300</v>
      </c>
      <c r="D33" s="6">
        <v>300</v>
      </c>
      <c r="E33" s="6">
        <v>453</v>
      </c>
      <c r="F33" s="13">
        <f t="shared" si="0"/>
        <v>151</v>
      </c>
      <c r="G33" s="7">
        <v>853355</v>
      </c>
      <c r="H33" s="7" t="s">
        <v>3</v>
      </c>
      <c r="I33" s="10">
        <v>583219</v>
      </c>
    </row>
    <row r="34" spans="1:9" ht="12.75">
      <c r="A34" s="5" t="s">
        <v>40</v>
      </c>
      <c r="B34" s="19">
        <v>100</v>
      </c>
      <c r="C34" s="6">
        <v>0</v>
      </c>
      <c r="D34" s="6">
        <v>500</v>
      </c>
      <c r="E34" s="6">
        <v>50</v>
      </c>
      <c r="F34" s="13">
        <f t="shared" si="0"/>
        <v>10</v>
      </c>
      <c r="G34" s="7">
        <v>853355</v>
      </c>
      <c r="H34" s="7" t="s">
        <v>3</v>
      </c>
      <c r="I34" s="10">
        <v>583219</v>
      </c>
    </row>
    <row r="35" spans="1:9" ht="25.5">
      <c r="A35" s="5" t="s">
        <v>18</v>
      </c>
      <c r="B35" s="19">
        <v>400</v>
      </c>
      <c r="C35" s="6">
        <v>400</v>
      </c>
      <c r="D35" s="6">
        <v>400</v>
      </c>
      <c r="E35" s="6">
        <v>324</v>
      </c>
      <c r="F35" s="13">
        <f t="shared" si="0"/>
        <v>81</v>
      </c>
      <c r="G35" s="7">
        <v>853355</v>
      </c>
      <c r="H35" s="7" t="s">
        <v>3</v>
      </c>
      <c r="I35" s="10">
        <v>5832183</v>
      </c>
    </row>
    <row r="36" ht="12.75">
      <c r="B36" s="19"/>
    </row>
    <row r="37" ht="12.75">
      <c r="B37" s="19"/>
    </row>
    <row r="38" spans="1:10" s="4" customFormat="1" ht="12.75">
      <c r="A38" s="1" t="s">
        <v>39</v>
      </c>
      <c r="B38" s="20">
        <f>SUM(B4:B37)</f>
        <v>29311</v>
      </c>
      <c r="C38" s="2">
        <f>SUM(C4:C37)</f>
        <v>34074</v>
      </c>
      <c r="D38" s="2">
        <f>SUM(D4:D37)</f>
        <v>35215</v>
      </c>
      <c r="E38" s="2">
        <f>SUM(E4:E10,E12,E13,E15,E16,E17:E35)</f>
        <v>46961.005000000005</v>
      </c>
      <c r="F38" s="14">
        <f>IF(D38=0,,E38/(D38/100))</f>
        <v>133.35511855743295</v>
      </c>
      <c r="G38" s="3"/>
      <c r="H38" s="3"/>
      <c r="I38" s="9"/>
      <c r="J38" s="3"/>
    </row>
    <row r="39" ht="12.75">
      <c r="B39" s="19"/>
    </row>
    <row r="40" spans="1:2" ht="12.75">
      <c r="A40" s="24" t="s">
        <v>41</v>
      </c>
      <c r="B40" s="18">
        <f>ROUND(B42/1000,0)-B38</f>
        <v>0</v>
      </c>
    </row>
    <row r="41" ht="12.75">
      <c r="B41" s="19"/>
    </row>
    <row r="42" spans="1:3" ht="12.75">
      <c r="A42" s="1" t="s">
        <v>45</v>
      </c>
      <c r="B42" s="21">
        <f>SUM(B44:B46)</f>
        <v>29310856</v>
      </c>
      <c r="C42" s="26">
        <f>SUM(C44:C46)</f>
        <v>34498676</v>
      </c>
    </row>
    <row r="43" ht="12.75">
      <c r="B43" s="22"/>
    </row>
    <row r="44" spans="1:3" ht="12.75">
      <c r="A44" s="1" t="s">
        <v>46</v>
      </c>
      <c r="B44" s="21">
        <v>1000000</v>
      </c>
      <c r="C44" s="26">
        <v>3000000</v>
      </c>
    </row>
    <row r="45" spans="1:3" ht="12.75">
      <c r="A45" s="1" t="s">
        <v>47</v>
      </c>
      <c r="B45" s="21">
        <v>100000</v>
      </c>
      <c r="C45" s="26">
        <v>0</v>
      </c>
    </row>
    <row r="46" spans="1:3" ht="25.5">
      <c r="A46" s="1" t="s">
        <v>48</v>
      </c>
      <c r="B46" s="23">
        <f>SUM(B47,B48,B49,B50,B53,B54)</f>
        <v>28210856</v>
      </c>
      <c r="C46" s="17">
        <f>SUM(C47:C54)</f>
        <v>31498676</v>
      </c>
    </row>
    <row r="47" spans="1:3" ht="12.75">
      <c r="A47" s="5" t="s">
        <v>34</v>
      </c>
      <c r="B47" s="22">
        <v>19664768</v>
      </c>
      <c r="C47" s="16">
        <v>16635241</v>
      </c>
    </row>
    <row r="48" spans="1:3" ht="12.75">
      <c r="A48" s="5" t="s">
        <v>6</v>
      </c>
      <c r="B48" s="22">
        <v>0</v>
      </c>
      <c r="C48" s="16">
        <v>4959950</v>
      </c>
    </row>
    <row r="49" spans="1:3" ht="25.5">
      <c r="A49" s="5" t="s">
        <v>35</v>
      </c>
      <c r="B49" s="22">
        <v>0</v>
      </c>
      <c r="C49" s="16">
        <v>892000</v>
      </c>
    </row>
    <row r="50" spans="1:3" ht="12.75">
      <c r="A50" s="5" t="s">
        <v>36</v>
      </c>
      <c r="B50" s="22">
        <f>SUM(B51:B52)</f>
        <v>5940000</v>
      </c>
      <c r="C50" s="16">
        <v>6380000</v>
      </c>
    </row>
    <row r="51" spans="1:3" ht="25.5">
      <c r="A51" s="5" t="s">
        <v>49</v>
      </c>
      <c r="B51" s="25">
        <v>2310000</v>
      </c>
      <c r="C51" s="16"/>
    </row>
    <row r="52" spans="1:3" ht="25.5">
      <c r="A52" s="5" t="s">
        <v>50</v>
      </c>
      <c r="B52" s="25">
        <v>3630000</v>
      </c>
      <c r="C52" s="16"/>
    </row>
    <row r="53" spans="1:3" ht="25.5">
      <c r="A53" s="5" t="s">
        <v>37</v>
      </c>
      <c r="B53" s="22">
        <v>1690000</v>
      </c>
      <c r="C53" s="16">
        <f>1470000+425000</f>
        <v>1895000</v>
      </c>
    </row>
    <row r="54" spans="1:3" ht="12.75">
      <c r="A54" s="5" t="s">
        <v>56</v>
      </c>
      <c r="B54" s="22">
        <v>916088</v>
      </c>
      <c r="C54" s="16">
        <v>736485</v>
      </c>
    </row>
    <row r="55" spans="2:3" ht="12.75">
      <c r="B55" s="16"/>
      <c r="C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</sheetData>
  <printOptions gridLines="1"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  <headerFooter alignWithMargins="0">
    <oddFooter>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00390625" defaultRowHeight="12.75" outlineLevelRow="2"/>
  <cols>
    <col min="1" max="1" width="32.625" style="5" customWidth="1"/>
    <col min="2" max="2" width="8.875" style="29" customWidth="1"/>
    <col min="3" max="3" width="12.125" style="7" customWidth="1"/>
    <col min="4" max="4" width="22.00390625" style="7" customWidth="1"/>
    <col min="5" max="5" width="10.25390625" style="10" customWidth="1"/>
    <col min="6" max="6" width="21.625" style="7" customWidth="1"/>
    <col min="7" max="7" width="9.125" style="8" customWidth="1"/>
    <col min="8" max="8" width="8.375" style="8" customWidth="1"/>
    <col min="9" max="16384" width="9.125" style="8" customWidth="1"/>
  </cols>
  <sheetData>
    <row r="1" spans="1:8" ht="12.75">
      <c r="A1" s="4" t="s">
        <v>79</v>
      </c>
      <c r="B1" s="27"/>
      <c r="H1" s="33"/>
    </row>
    <row r="2" ht="12.75">
      <c r="H2" s="33" t="s">
        <v>92</v>
      </c>
    </row>
    <row r="3" spans="1:8" s="33" customFormat="1" ht="12.75">
      <c r="A3" s="30" t="s">
        <v>0</v>
      </c>
      <c r="B3" s="31" t="s">
        <v>33</v>
      </c>
      <c r="C3" s="11" t="s">
        <v>1</v>
      </c>
      <c r="D3" s="11" t="s">
        <v>77</v>
      </c>
      <c r="E3" s="32" t="s">
        <v>78</v>
      </c>
      <c r="F3" s="11" t="s">
        <v>76</v>
      </c>
      <c r="G3" s="33" t="s">
        <v>63</v>
      </c>
      <c r="H3" s="33" t="s">
        <v>80</v>
      </c>
    </row>
    <row r="4" spans="1:8" ht="25.5" outlineLevel="2">
      <c r="A4" s="5" t="s">
        <v>4</v>
      </c>
      <c r="B4" s="35">
        <v>330</v>
      </c>
      <c r="C4" s="7">
        <v>853255</v>
      </c>
      <c r="D4" s="15" t="s">
        <v>5</v>
      </c>
      <c r="E4" s="10">
        <v>583225</v>
      </c>
      <c r="F4" s="15" t="s">
        <v>62</v>
      </c>
      <c r="G4" s="8">
        <v>853125</v>
      </c>
      <c r="H4" s="8">
        <v>27</v>
      </c>
    </row>
    <row r="5" spans="1:8" s="4" customFormat="1" ht="12.75" outlineLevel="1">
      <c r="A5" s="37"/>
      <c r="B5" s="38">
        <f>SUBTOTAL(9,B4:B4)</f>
        <v>330</v>
      </c>
      <c r="C5" s="39" t="s">
        <v>95</v>
      </c>
      <c r="D5" s="38"/>
      <c r="E5" s="40"/>
      <c r="F5" s="38"/>
      <c r="G5" s="41"/>
      <c r="H5" s="41"/>
    </row>
    <row r="6" spans="1:8" ht="25.5" outlineLevel="2">
      <c r="A6" s="5" t="s">
        <v>91</v>
      </c>
      <c r="B6" s="36"/>
      <c r="C6" s="7">
        <v>853311</v>
      </c>
      <c r="D6" s="15" t="s">
        <v>9</v>
      </c>
      <c r="E6" s="10">
        <v>5832161</v>
      </c>
      <c r="F6" s="15" t="s">
        <v>69</v>
      </c>
      <c r="G6" s="8">
        <v>5831161</v>
      </c>
      <c r="H6" s="8">
        <v>10</v>
      </c>
    </row>
    <row r="7" spans="1:8" ht="25.5" outlineLevel="2">
      <c r="A7" s="5" t="s">
        <v>85</v>
      </c>
      <c r="B7" s="28">
        <v>2200</v>
      </c>
      <c r="C7" s="7">
        <v>853311</v>
      </c>
      <c r="D7" s="15" t="s">
        <v>9</v>
      </c>
      <c r="E7" s="10">
        <v>5832162</v>
      </c>
      <c r="F7" s="15" t="s">
        <v>70</v>
      </c>
      <c r="G7" s="8">
        <v>5831162</v>
      </c>
      <c r="H7" s="8">
        <v>11</v>
      </c>
    </row>
    <row r="8" spans="1:8" ht="12.75" outlineLevel="2">
      <c r="A8" s="5" t="s">
        <v>42</v>
      </c>
      <c r="B8" s="28">
        <v>400</v>
      </c>
      <c r="C8" s="7">
        <v>853311</v>
      </c>
      <c r="D8" s="15" t="s">
        <v>9</v>
      </c>
      <c r="E8" s="10">
        <v>5832162</v>
      </c>
      <c r="F8" s="15" t="s">
        <v>70</v>
      </c>
      <c r="G8" s="8">
        <v>5831162</v>
      </c>
      <c r="H8" s="8">
        <v>11</v>
      </c>
    </row>
    <row r="9" spans="1:8" ht="12.75" outlineLevel="1">
      <c r="A9" s="37"/>
      <c r="B9" s="38">
        <f>SUBTOTAL(9,B6:B8)</f>
        <v>2600</v>
      </c>
      <c r="C9" s="39" t="s">
        <v>96</v>
      </c>
      <c r="D9" s="38"/>
      <c r="E9" s="40"/>
      <c r="F9" s="38"/>
      <c r="G9" s="41"/>
      <c r="H9" s="41"/>
    </row>
    <row r="10" spans="1:8" ht="63.75" outlineLevel="2">
      <c r="A10" s="5" t="s">
        <v>58</v>
      </c>
      <c r="B10" s="28">
        <v>5271</v>
      </c>
      <c r="C10" s="7">
        <v>853322</v>
      </c>
      <c r="D10" s="15" t="s">
        <v>8</v>
      </c>
      <c r="E10" s="10">
        <v>583219</v>
      </c>
      <c r="F10" s="15" t="s">
        <v>64</v>
      </c>
      <c r="G10" s="8">
        <v>583119</v>
      </c>
      <c r="H10" s="8">
        <v>17</v>
      </c>
    </row>
    <row r="11" spans="1:8" ht="63.75" outlineLevel="2">
      <c r="A11" s="5" t="s">
        <v>59</v>
      </c>
      <c r="B11" s="28">
        <v>4818</v>
      </c>
      <c r="C11" s="7">
        <v>853322</v>
      </c>
      <c r="D11" s="15" t="s">
        <v>8</v>
      </c>
      <c r="E11" s="10">
        <v>583219</v>
      </c>
      <c r="F11" s="15" t="s">
        <v>64</v>
      </c>
      <c r="G11" s="8">
        <v>583119</v>
      </c>
      <c r="H11" s="8">
        <v>17</v>
      </c>
    </row>
    <row r="12" spans="1:8" ht="25.5" outlineLevel="2">
      <c r="A12" s="5" t="s">
        <v>60</v>
      </c>
      <c r="B12" s="28">
        <v>2310</v>
      </c>
      <c r="C12" s="7">
        <v>853322</v>
      </c>
      <c r="D12" s="15" t="s">
        <v>8</v>
      </c>
      <c r="E12" s="10">
        <v>583224</v>
      </c>
      <c r="F12" s="15" t="s">
        <v>66</v>
      </c>
      <c r="G12" s="8">
        <v>583124</v>
      </c>
      <c r="H12" s="8">
        <v>26</v>
      </c>
    </row>
    <row r="13" spans="1:8" ht="25.5" outlineLevel="2">
      <c r="A13" s="5" t="s">
        <v>61</v>
      </c>
      <c r="B13" s="28">
        <v>3630</v>
      </c>
      <c r="C13" s="7">
        <v>853322</v>
      </c>
      <c r="D13" s="15" t="s">
        <v>8</v>
      </c>
      <c r="E13" s="10">
        <v>583224</v>
      </c>
      <c r="F13" s="15" t="s">
        <v>66</v>
      </c>
      <c r="G13" s="8">
        <v>583124</v>
      </c>
      <c r="H13" s="8">
        <v>26</v>
      </c>
    </row>
    <row r="14" spans="1:8" ht="25.5" outlineLevel="2">
      <c r="A14" s="5" t="s">
        <v>29</v>
      </c>
      <c r="B14" s="28">
        <f>1690</f>
        <v>1690</v>
      </c>
      <c r="C14" s="7">
        <v>853322</v>
      </c>
      <c r="D14" s="15" t="s">
        <v>8</v>
      </c>
      <c r="E14" s="10">
        <v>583224</v>
      </c>
      <c r="F14" s="15" t="s">
        <v>66</v>
      </c>
      <c r="G14" s="8">
        <v>583124</v>
      </c>
      <c r="H14" s="8">
        <v>26</v>
      </c>
    </row>
    <row r="15" spans="1:8" ht="38.25" outlineLevel="2">
      <c r="A15" s="5" t="s">
        <v>88</v>
      </c>
      <c r="B15" s="28">
        <v>1000</v>
      </c>
      <c r="C15" s="7">
        <v>853322</v>
      </c>
      <c r="D15" s="15" t="s">
        <v>8</v>
      </c>
      <c r="E15" s="10">
        <v>5832181</v>
      </c>
      <c r="F15" s="15" t="s">
        <v>73</v>
      </c>
      <c r="G15" s="10">
        <v>5831181</v>
      </c>
      <c r="H15" s="8">
        <v>14</v>
      </c>
    </row>
    <row r="16" spans="1:8" ht="12.75" outlineLevel="1">
      <c r="A16" s="37"/>
      <c r="B16" s="38">
        <f>SUBTOTAL(9,B10:B15)</f>
        <v>18719</v>
      </c>
      <c r="C16" s="39" t="s">
        <v>97</v>
      </c>
      <c r="D16" s="38"/>
      <c r="E16" s="40"/>
      <c r="F16" s="38"/>
      <c r="G16" s="41"/>
      <c r="H16" s="41"/>
    </row>
    <row r="17" spans="1:8" ht="25.5" outlineLevel="2">
      <c r="A17" s="5" t="s">
        <v>38</v>
      </c>
      <c r="B17" s="28">
        <v>916</v>
      </c>
      <c r="C17" s="7">
        <v>853333</v>
      </c>
      <c r="D17" s="15" t="s">
        <v>22</v>
      </c>
      <c r="E17" s="10">
        <v>5862</v>
      </c>
      <c r="F17" s="15" t="s">
        <v>75</v>
      </c>
      <c r="G17" s="10">
        <v>5861</v>
      </c>
      <c r="H17" s="8">
        <v>17</v>
      </c>
    </row>
    <row r="18" spans="1:8" ht="38.25" outlineLevel="2">
      <c r="A18" s="5" t="s">
        <v>83</v>
      </c>
      <c r="B18" s="28">
        <v>100</v>
      </c>
      <c r="C18" s="7">
        <v>853333</v>
      </c>
      <c r="D18" s="15" t="s">
        <v>22</v>
      </c>
      <c r="E18" s="10">
        <v>5832111</v>
      </c>
      <c r="F18" s="15" t="s">
        <v>67</v>
      </c>
      <c r="G18" s="8">
        <v>5831111</v>
      </c>
      <c r="H18" s="8">
        <v>1</v>
      </c>
    </row>
    <row r="19" spans="1:8" ht="12.75" outlineLevel="1">
      <c r="A19" s="37"/>
      <c r="B19" s="38">
        <f>SUBTOTAL(9,B17:B18)</f>
        <v>1016</v>
      </c>
      <c r="C19" s="39" t="s">
        <v>98</v>
      </c>
      <c r="D19" s="38"/>
      <c r="E19" s="40"/>
      <c r="F19" s="38"/>
      <c r="G19" s="41"/>
      <c r="H19" s="41"/>
    </row>
    <row r="20" spans="1:8" ht="63.75" outlineLevel="2">
      <c r="A20" s="5" t="s">
        <v>16</v>
      </c>
      <c r="B20" s="28">
        <v>180</v>
      </c>
      <c r="C20" s="7">
        <v>853344</v>
      </c>
      <c r="D20" s="15" t="s">
        <v>7</v>
      </c>
      <c r="E20" s="10">
        <v>583219</v>
      </c>
      <c r="F20" s="15" t="s">
        <v>64</v>
      </c>
      <c r="G20" s="8">
        <v>583119</v>
      </c>
      <c r="H20" s="8">
        <v>17</v>
      </c>
    </row>
    <row r="21" spans="1:8" ht="12.75" outlineLevel="2">
      <c r="A21" s="5" t="s">
        <v>90</v>
      </c>
      <c r="B21" s="28">
        <v>500</v>
      </c>
      <c r="C21" s="7">
        <v>853344</v>
      </c>
      <c r="D21" s="15" t="s">
        <v>7</v>
      </c>
      <c r="E21" s="10">
        <v>583223</v>
      </c>
      <c r="F21" s="15" t="s">
        <v>65</v>
      </c>
      <c r="G21" s="8">
        <v>583123</v>
      </c>
      <c r="H21" s="8">
        <v>25</v>
      </c>
    </row>
    <row r="22" spans="1:8" ht="38.25" outlineLevel="2">
      <c r="A22" s="5" t="s">
        <v>84</v>
      </c>
      <c r="B22" s="28">
        <v>400</v>
      </c>
      <c r="C22" s="7">
        <v>853344</v>
      </c>
      <c r="D22" s="15" t="s">
        <v>7</v>
      </c>
      <c r="E22" s="10">
        <v>5832149</v>
      </c>
      <c r="F22" s="15" t="s">
        <v>68</v>
      </c>
      <c r="G22" s="8">
        <v>5831149</v>
      </c>
      <c r="H22" s="8">
        <v>8</v>
      </c>
    </row>
    <row r="23" spans="1:8" ht="12.75" outlineLevel="2">
      <c r="A23" s="5" t="s">
        <v>86</v>
      </c>
      <c r="B23" s="28">
        <v>2000</v>
      </c>
      <c r="C23" s="7">
        <v>853344</v>
      </c>
      <c r="D23" s="15" t="s">
        <v>7</v>
      </c>
      <c r="E23" s="10">
        <v>5832171</v>
      </c>
      <c r="F23" s="15" t="s">
        <v>71</v>
      </c>
      <c r="G23" s="10">
        <v>5831171</v>
      </c>
      <c r="H23" s="8">
        <v>12</v>
      </c>
    </row>
    <row r="24" spans="1:8" ht="12.75" outlineLevel="2">
      <c r="A24" s="5" t="s">
        <v>13</v>
      </c>
      <c r="B24" s="28">
        <v>0</v>
      </c>
      <c r="C24" s="7">
        <v>853344</v>
      </c>
      <c r="D24" s="15" t="s">
        <v>7</v>
      </c>
      <c r="E24" s="10">
        <v>5832171</v>
      </c>
      <c r="F24" s="15" t="s">
        <v>71</v>
      </c>
      <c r="G24" s="10">
        <v>5831171</v>
      </c>
      <c r="H24" s="8">
        <v>12</v>
      </c>
    </row>
    <row r="25" spans="1:8" ht="12.75" outlineLevel="2">
      <c r="A25" s="5" t="s">
        <v>87</v>
      </c>
      <c r="B25" s="28">
        <v>400</v>
      </c>
      <c r="C25" s="7">
        <v>853344</v>
      </c>
      <c r="D25" s="15" t="s">
        <v>7</v>
      </c>
      <c r="E25" s="10">
        <v>5832172</v>
      </c>
      <c r="F25" s="15" t="s">
        <v>72</v>
      </c>
      <c r="G25" s="10">
        <v>5831172</v>
      </c>
      <c r="H25" s="8">
        <v>13</v>
      </c>
    </row>
    <row r="26" spans="1:8" ht="12.75" outlineLevel="1">
      <c r="A26" s="37"/>
      <c r="B26" s="38">
        <f>SUBTOTAL(9,B20:B25)</f>
        <v>3480</v>
      </c>
      <c r="C26" s="39" t="s">
        <v>99</v>
      </c>
      <c r="D26" s="38"/>
      <c r="E26" s="40"/>
      <c r="F26" s="38"/>
      <c r="G26" s="41"/>
      <c r="H26" s="41"/>
    </row>
    <row r="27" spans="1:8" ht="12.75" outlineLevel="2">
      <c r="A27" s="5" t="s">
        <v>2</v>
      </c>
      <c r="B27" s="28">
        <v>1000</v>
      </c>
      <c r="C27" s="7">
        <v>853355</v>
      </c>
      <c r="D27" s="15" t="s">
        <v>3</v>
      </c>
      <c r="E27" s="10">
        <v>583219</v>
      </c>
      <c r="F27" s="15" t="s">
        <v>64</v>
      </c>
      <c r="G27" s="8">
        <v>583119</v>
      </c>
      <c r="H27" s="8">
        <v>17</v>
      </c>
    </row>
    <row r="28" spans="1:8" ht="12.75" outlineLevel="2">
      <c r="A28" s="5" t="s">
        <v>19</v>
      </c>
      <c r="B28" s="28">
        <v>400</v>
      </c>
      <c r="C28" s="7">
        <v>853355</v>
      </c>
      <c r="D28" s="15" t="s">
        <v>3</v>
      </c>
      <c r="E28" s="10">
        <v>583219</v>
      </c>
      <c r="F28" s="15" t="s">
        <v>64</v>
      </c>
      <c r="G28" s="8">
        <v>583119</v>
      </c>
      <c r="H28" s="8">
        <v>17</v>
      </c>
    </row>
    <row r="29" spans="1:8" ht="12.75" outlineLevel="2">
      <c r="A29" s="5" t="s">
        <v>40</v>
      </c>
      <c r="B29" s="28">
        <v>100</v>
      </c>
      <c r="C29" s="7">
        <v>853355</v>
      </c>
      <c r="D29" s="15" t="s">
        <v>3</v>
      </c>
      <c r="E29" s="10">
        <v>583219</v>
      </c>
      <c r="F29" s="15" t="s">
        <v>64</v>
      </c>
      <c r="G29" s="8">
        <v>583119</v>
      </c>
      <c r="H29" s="8">
        <v>17</v>
      </c>
    </row>
    <row r="30" spans="1:8" ht="38.25" outlineLevel="2">
      <c r="A30" s="5" t="s">
        <v>89</v>
      </c>
      <c r="B30" s="28">
        <v>400</v>
      </c>
      <c r="C30" s="7">
        <v>853355</v>
      </c>
      <c r="D30" s="15" t="s">
        <v>3</v>
      </c>
      <c r="E30" s="10">
        <v>5832183</v>
      </c>
      <c r="F30" s="15" t="s">
        <v>74</v>
      </c>
      <c r="G30" s="10">
        <v>5831183</v>
      </c>
      <c r="H30" s="8">
        <v>16</v>
      </c>
    </row>
    <row r="31" spans="1:8" ht="12.75" outlineLevel="1">
      <c r="A31" s="37"/>
      <c r="B31" s="38">
        <f>SUBTOTAL(9,B27:B30)</f>
        <v>1900</v>
      </c>
      <c r="C31" s="39" t="s">
        <v>100</v>
      </c>
      <c r="D31" s="38"/>
      <c r="E31" s="40"/>
      <c r="F31" s="38"/>
      <c r="G31" s="41"/>
      <c r="H31" s="41"/>
    </row>
    <row r="32" spans="1:8" ht="12.75">
      <c r="A32" s="37"/>
      <c r="B32" s="38">
        <f>SUBTOTAL(9,B4:B30)</f>
        <v>28045</v>
      </c>
      <c r="C32" s="39" t="s">
        <v>57</v>
      </c>
      <c r="D32" s="38"/>
      <c r="E32" s="40"/>
      <c r="F32" s="38"/>
      <c r="G32" s="41"/>
      <c r="H32" s="41"/>
    </row>
    <row r="33" spans="2:7" ht="12.75">
      <c r="B33" s="34"/>
      <c r="D33" s="15"/>
      <c r="F33" s="15"/>
      <c r="G33" s="10"/>
    </row>
    <row r="34" spans="2:7" ht="12.75">
      <c r="B34" s="34"/>
      <c r="D34" s="15"/>
      <c r="F34" s="15"/>
      <c r="G34" s="10"/>
    </row>
    <row r="35" spans="2:7" ht="12.75">
      <c r="B35" s="34"/>
      <c r="D35" s="15"/>
      <c r="F35" s="15"/>
      <c r="G35" s="10"/>
    </row>
    <row r="36" spans="2:7" ht="12.75">
      <c r="B36" s="34"/>
      <c r="D36" s="15"/>
      <c r="F36" s="15"/>
      <c r="G36" s="10"/>
    </row>
    <row r="37" spans="2:7" ht="12.75">
      <c r="B37" s="34"/>
      <c r="D37" s="15"/>
      <c r="F37" s="15"/>
      <c r="G37" s="10"/>
    </row>
    <row r="38" spans="2:7" ht="12.75">
      <c r="B38" s="34"/>
      <c r="D38" s="15"/>
      <c r="F38" s="15"/>
      <c r="G38" s="10"/>
    </row>
    <row r="40" ht="12.75">
      <c r="A40" s="1" t="s">
        <v>94</v>
      </c>
    </row>
    <row r="41" spans="1:8" ht="38.25">
      <c r="A41" s="5" t="s">
        <v>51</v>
      </c>
      <c r="B41" s="28">
        <v>1266</v>
      </c>
      <c r="C41" s="7">
        <v>853311</v>
      </c>
      <c r="D41" s="15" t="s">
        <v>9</v>
      </c>
      <c r="E41" s="10">
        <v>37325</v>
      </c>
      <c r="F41" s="15" t="s">
        <v>82</v>
      </c>
      <c r="G41" s="10">
        <v>37315</v>
      </c>
      <c r="H41" s="5" t="s">
        <v>93</v>
      </c>
    </row>
  </sheetData>
  <printOptions gridLines="1"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  <headerFooter alignWithMargins="0">
    <oddFooter>&amp;R&amp;P.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Pilisszentiván Önk.</dc:creator>
  <cp:keywords/>
  <dc:description/>
  <cp:lastModifiedBy>Pilisszentiván Önk.</cp:lastModifiedBy>
  <cp:lastPrinted>2008-03-21T17:18:21Z</cp:lastPrinted>
  <dcterms:created xsi:type="dcterms:W3CDTF">2007-03-26T11:05:33Z</dcterms:created>
  <dcterms:modified xsi:type="dcterms:W3CDTF">2008-03-21T17:18:25Z</dcterms:modified>
  <cp:category/>
  <cp:version/>
  <cp:contentType/>
  <cp:contentStatus/>
</cp:coreProperties>
</file>